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BORDEN-DC19\Judge\Annual Budgets\2025 Budget\"/>
    </mc:Choice>
  </mc:AlternateContent>
  <xr:revisionPtr revIDLastSave="0" documentId="8_{75462FE2-7C04-4A9A-AA41-D42E6BFF9A24}" xr6:coauthVersionLast="47" xr6:coauthVersionMax="47" xr10:uidLastSave="{00000000-0000-0000-0000-000000000000}"/>
  <bookViews>
    <workbookView xWindow="-120" yWindow="-120" windowWidth="29040" windowHeight="15840" tabRatio="864" activeTab="8" xr2:uid="{00000000-000D-0000-FFFF-FFFF00000000}"/>
  </bookViews>
  <sheets>
    <sheet name="1fCover Page#" sheetId="66" r:id="rId1"/>
    <sheet name="2bBlank01#" sheetId="67" r:id="rId2"/>
    <sheet name="3fLGC111.008(d)(1)(A)p-i" sheetId="87" r:id="rId3"/>
    <sheet name="4bBlank02p-ii" sheetId="69" r:id="rId4"/>
    <sheet name="5fTable of Contents p-iii" sheetId="70" r:id="rId5"/>
    <sheet name="6bTable of Contents p-iv" sheetId="80" r:id="rId6"/>
    <sheet name="7fCounty Officials p-1" sheetId="71" r:id="rId7"/>
    <sheet name="8bBudget Certificate p-2" sheetId="72" r:id="rId8"/>
    <sheet name="9f CC Letter p-3" sheetId="88" r:id="rId9"/>
    <sheet name="10bStatistical Data p-4" sheetId="74" r:id="rId10"/>
    <sheet name="11fRecap by Fund p-5" sheetId="75" r:id="rId11"/>
    <sheet name="12bTax Rate Apportioned p-6" sheetId="76" r:id="rId12"/>
    <sheet name="13fCollection History p-7" sheetId="77" r:id="rId13"/>
    <sheet name="14bBudget History p-8" sheetId="78" r:id="rId14"/>
    <sheet name="15fAV-Rcpts &amp; Disburs p-9" sheetId="60" r:id="rId15"/>
    <sheet name="15bJury Fund p-10" sheetId="1" r:id="rId16"/>
    <sheet name="17fGeneral Fund-Receipts p-11" sheetId="2" r:id="rId17"/>
    <sheet name="18bG.F.-Comm. Court p-12" sheetId="3" r:id="rId18"/>
    <sheet name="20bG.F.-EC &amp; Arena p-14" sheetId="5" r:id="rId19"/>
    <sheet name="19fG.F.-CH &amp; Bldgs p-13 " sheetId="4" r:id="rId20"/>
    <sheet name="21fG.F.-County Extension p-15" sheetId="6" r:id="rId21"/>
    <sheet name="22bG.F.-County Admin p-16" sheetId="7" r:id="rId22"/>
    <sheet name="23fG.F.-County Water p-17" sheetId="8" r:id="rId23"/>
    <sheet name="24bG.F.-County Support p-18" sheetId="9" r:id="rId24"/>
    <sheet name="25fG.F.-Summary p-19" sheetId="35" r:id="rId25"/>
    <sheet name="26bBlank03 p-20" sheetId="83" r:id="rId26"/>
    <sheet name="27fO.S. Fund-Rcpts p-21" sheetId="11" r:id="rId27"/>
    <sheet name="28bO.S.-Sheriff-TAC p-22" sheetId="12" r:id="rId28"/>
    <sheet name="29fO.S.-County Judge p-23" sheetId="13" r:id="rId29"/>
    <sheet name="30bO.S.-Cty &amp; Dist Clerk p-24" sheetId="14" r:id="rId30"/>
    <sheet name="31fO.S.-County Treasurer p-25" sheetId="15" r:id="rId31"/>
    <sheet name="EMC" sheetId="89" r:id="rId32"/>
    <sheet name="32bO.S.-J.P. p-26" sheetId="16" r:id="rId33"/>
    <sheet name="34bO.S.-Dist Court Rptr p-28" sheetId="18" r:id="rId34"/>
    <sheet name="35fO.S.-County Attorney p-29" sheetId="19" r:id="rId35"/>
    <sheet name="36bO.S.-Off. Sal. Admin. p-30" sheetId="21" r:id="rId36"/>
    <sheet name="37fO.S. FUND SUMMARY p-31" sheetId="36" r:id="rId37"/>
    <sheet name="38bPerm. Imprv. p-32" sheetId="22" r:id="rId38"/>
    <sheet name="39fBlank04 p-33" sheetId="62" r:id="rId39"/>
    <sheet name="40bR &amp; B-Receipts p-34" sheetId="23" r:id="rId40"/>
    <sheet name="41fR &amp; B-Disbursements p-35" sheetId="24" r:id="rId41"/>
    <sheet name="42bPrecinct #1-Receipts p-36" sheetId="25" r:id="rId42"/>
    <sheet name="43fPrecinct #1-Expend p-37" sheetId="26" r:id="rId43"/>
    <sheet name="44bPrecinct #2-Receipts p-38" sheetId="27" r:id="rId44"/>
    <sheet name="45fPrecinct #2-Expend p-39" sheetId="28" r:id="rId45"/>
    <sheet name="46bPrecinct #3-Receipts p-40" sheetId="29" r:id="rId46"/>
    <sheet name="47fPrecinct #3-Expend p-41" sheetId="30" r:id="rId47"/>
    <sheet name="48bPrecinct #4-Receipts p-42" sheetId="31" r:id="rId48"/>
    <sheet name="49fPrecinct #4-Expend p-43" sheetId="32" r:id="rId49"/>
    <sheet name="50bH.F.-Rcpts &amp; Expend p-44" sheetId="45" r:id="rId50"/>
    <sheet name="51fDebt Service-I&amp;S Fund p-45" sheetId="46" r:id="rId51"/>
    <sheet name="52bBlank05 p-46" sheetId="84" r:id="rId52"/>
    <sheet name="53fSpcl&amp;Dedicated Fds-ToC p-47" sheetId="85" r:id="rId53"/>
    <sheet name="54bG.F.-CC Records Archive p-48" sheetId="34" r:id="rId54"/>
    <sheet name="55fG.F.-CC Records Mgmt p-49" sheetId="33" r:id="rId55"/>
    <sheet name="56bG.F.-Pretrial Inter p-50" sheetId="57" r:id="rId56"/>
    <sheet name="57fCourthouse Security p-51" sheetId="55" r:id="rId57"/>
    <sheet name="58bCourt Record Pres p-52" sheetId="63" r:id="rId58"/>
    <sheet name="59fCounty Law Library Fund p-53" sheetId="81" r:id="rId59"/>
    <sheet name="58bHealthy County Fund P-54" sheetId="59" r:id="rId60"/>
    <sheet name="58Blank04" sheetId="82" state="hidden" r:id="rId61"/>
    <sheet name="Budget Summary" sheetId="86" state="hidden" r:id="rId6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74" l="1"/>
  <c r="I28" i="2"/>
  <c r="I13" i="89"/>
  <c r="G13" i="89"/>
  <c r="E13" i="89"/>
  <c r="C13" i="89"/>
  <c r="G15" i="18" l="1"/>
  <c r="E15" i="18"/>
  <c r="C15" i="18"/>
  <c r="E30" i="2"/>
  <c r="I23" i="55"/>
  <c r="I24" i="55"/>
  <c r="E26" i="26"/>
  <c r="I20" i="60"/>
  <c r="I9" i="60"/>
  <c r="I18" i="31"/>
  <c r="G18" i="31"/>
  <c r="I23" i="13"/>
  <c r="I8" i="36" s="1"/>
  <c r="F9" i="33"/>
  <c r="C20" i="60"/>
  <c r="C9" i="60"/>
  <c r="G18" i="9"/>
  <c r="E18" i="9"/>
  <c r="E14" i="35" s="1"/>
  <c r="C18" i="9"/>
  <c r="C36" i="4"/>
  <c r="E47" i="12"/>
  <c r="E7" i="36" s="1"/>
  <c r="E23" i="13"/>
  <c r="E39" i="8"/>
  <c r="E13" i="35" s="1"/>
  <c r="E40" i="7"/>
  <c r="E25" i="6"/>
  <c r="E11" i="35" s="1"/>
  <c r="E21" i="5"/>
  <c r="E10" i="35" s="1"/>
  <c r="E36" i="4" l="1"/>
  <c r="E9" i="35" s="1"/>
  <c r="E28" i="2" l="1"/>
  <c r="E30" i="1"/>
  <c r="E15" i="1"/>
  <c r="E17" i="1" s="1"/>
  <c r="G20" i="60"/>
  <c r="E20" i="60"/>
  <c r="E9" i="60"/>
  <c r="F15" i="76"/>
  <c r="D15" i="76"/>
  <c r="C18" i="31"/>
  <c r="C20" i="31" s="1"/>
  <c r="C26" i="11"/>
  <c r="E32" i="1" l="1"/>
  <c r="C12" i="75"/>
  <c r="I26" i="11"/>
  <c r="I28" i="11" s="1"/>
  <c r="I30" i="11" s="1"/>
  <c r="I36" i="4" l="1"/>
  <c r="I47" i="12"/>
  <c r="I7" i="36" s="1"/>
  <c r="I14" i="55"/>
  <c r="I25" i="32"/>
  <c r="I26" i="30"/>
  <c r="I27" i="30" s="1"/>
  <c r="I28" i="30" s="1"/>
  <c r="I26" i="28"/>
  <c r="I27" i="28" s="1"/>
  <c r="E24" i="22"/>
  <c r="E13" i="22"/>
  <c r="E15" i="22" s="1"/>
  <c r="E22" i="46"/>
  <c r="E11" i="46"/>
  <c r="E13" i="46" s="1"/>
  <c r="E20" i="57"/>
  <c r="E10" i="57"/>
  <c r="E12" i="57" s="1"/>
  <c r="D26" i="33"/>
  <c r="D9" i="33"/>
  <c r="D11" i="33" s="1"/>
  <c r="E18" i="34"/>
  <c r="E10" i="34"/>
  <c r="E12" i="34" s="1"/>
  <c r="G36" i="4"/>
  <c r="E21" i="57" l="1"/>
  <c r="E22" i="57" s="1"/>
  <c r="D27" i="33"/>
  <c r="D28" i="33" s="1"/>
  <c r="E23" i="46"/>
  <c r="E24" i="46" s="1"/>
  <c r="E26" i="22"/>
  <c r="I8" i="63"/>
  <c r="G8" i="63"/>
  <c r="E8" i="63"/>
  <c r="C8" i="63"/>
  <c r="I40" i="7" l="1"/>
  <c r="I12" i="35" s="1"/>
  <c r="B18" i="86"/>
  <c r="G15" i="86"/>
  <c r="G16" i="86"/>
  <c r="G14" i="86"/>
  <c r="G13" i="86"/>
  <c r="F26" i="33" l="1"/>
  <c r="E7" i="86" l="1"/>
  <c r="I34" i="2"/>
  <c r="E4" i="86" s="1"/>
  <c r="B9" i="86"/>
  <c r="B8" i="86"/>
  <c r="B7" i="86"/>
  <c r="B3" i="86"/>
  <c r="G47" i="12" l="1"/>
  <c r="G7" i="36" s="1"/>
  <c r="E10" i="81"/>
  <c r="G26" i="26"/>
  <c r="I10" i="81" l="1"/>
  <c r="I12" i="81" s="1"/>
  <c r="G10" i="81"/>
  <c r="G12" i="81" s="1"/>
  <c r="G19" i="81"/>
  <c r="I19" i="81"/>
  <c r="I21" i="81" s="1"/>
  <c r="C38" i="4" l="1"/>
  <c r="I25" i="6" l="1"/>
  <c r="E25" i="32" l="1"/>
  <c r="C14" i="55" l="1"/>
  <c r="G28" i="14"/>
  <c r="C47" i="12" l="1"/>
  <c r="K19" i="81" l="1"/>
  <c r="K21" i="81" s="1"/>
  <c r="G21" i="81"/>
  <c r="E19" i="81"/>
  <c r="E21" i="81" s="1"/>
  <c r="C19" i="81"/>
  <c r="C21" i="81" s="1"/>
  <c r="K10" i="81"/>
  <c r="K12" i="81" s="1"/>
  <c r="E12" i="81"/>
  <c r="C12" i="81"/>
  <c r="L8" i="81"/>
  <c r="H12" i="75" l="1"/>
  <c r="G12" i="75"/>
  <c r="F18" i="75"/>
  <c r="F12" i="75"/>
  <c r="E12" i="75"/>
  <c r="D18" i="75"/>
  <c r="I15" i="75"/>
  <c r="D12" i="75"/>
  <c r="C18" i="75"/>
  <c r="C14" i="75"/>
  <c r="I14" i="75" s="1"/>
  <c r="B12" i="75"/>
  <c r="I12" i="75" l="1"/>
  <c r="G10" i="34" l="1"/>
  <c r="C22" i="46" l="1"/>
  <c r="C15" i="63"/>
  <c r="C17" i="63" s="1"/>
  <c r="E15" i="63"/>
  <c r="E17" i="63" s="1"/>
  <c r="G15" i="63"/>
  <c r="G17" i="63" s="1"/>
  <c r="G10" i="63"/>
  <c r="E10" i="63"/>
  <c r="C10" i="63"/>
  <c r="E19" i="19" l="1"/>
  <c r="C19" i="19"/>
  <c r="I15" i="18"/>
  <c r="I12" i="36" s="1"/>
  <c r="C17" i="18" l="1"/>
  <c r="G9" i="60" l="1"/>
  <c r="I26" i="26" l="1"/>
  <c r="I23" i="15" l="1"/>
  <c r="I10" i="36" s="1"/>
  <c r="I28" i="14"/>
  <c r="I9" i="36" s="1"/>
  <c r="I18" i="9"/>
  <c r="I39" i="8"/>
  <c r="C28" i="2" l="1"/>
  <c r="C25" i="32" l="1"/>
  <c r="C27" i="32" s="1"/>
  <c r="G25" i="32"/>
  <c r="G27" i="32" s="1"/>
  <c r="E19" i="27"/>
  <c r="E21" i="27" s="1"/>
  <c r="G19" i="27"/>
  <c r="G21" i="27" s="1"/>
  <c r="I19" i="27"/>
  <c r="I21" i="27" s="1"/>
  <c r="C26" i="26"/>
  <c r="C28" i="26" s="1"/>
  <c r="I11" i="46"/>
  <c r="H11" i="75" s="1"/>
  <c r="I22" i="46"/>
  <c r="H17" i="75" s="1"/>
  <c r="C18" i="29" l="1"/>
  <c r="C20" i="29" s="1"/>
  <c r="E18" i="29"/>
  <c r="E20" i="29" s="1"/>
  <c r="G18" i="29"/>
  <c r="G20" i="29" s="1"/>
  <c r="I18" i="29"/>
  <c r="I20" i="29" s="1"/>
  <c r="E28" i="26"/>
  <c r="G28" i="26"/>
  <c r="E26" i="30" l="1"/>
  <c r="E28" i="30" s="1"/>
  <c r="C26" i="28"/>
  <c r="I10" i="34" l="1"/>
  <c r="C39" i="8" l="1"/>
  <c r="G21" i="5"/>
  <c r="C21" i="5"/>
  <c r="K15" i="63" l="1"/>
  <c r="K17" i="63" s="1"/>
  <c r="I15" i="63"/>
  <c r="I17" i="63" s="1"/>
  <c r="K8" i="63"/>
  <c r="K10" i="63" s="1"/>
  <c r="I10" i="63"/>
  <c r="L7" i="63"/>
  <c r="E26" i="11" l="1"/>
  <c r="C10" i="34" l="1"/>
  <c r="K16" i="36" l="1"/>
  <c r="K18" i="36" s="1"/>
  <c r="K15" i="35"/>
  <c r="K17" i="35" s="1"/>
  <c r="K17" i="59" l="1"/>
  <c r="K19" i="59" s="1"/>
  <c r="I19" i="59"/>
  <c r="C17" i="59"/>
  <c r="C19" i="59" s="1"/>
  <c r="K9" i="59"/>
  <c r="K11" i="59" s="1"/>
  <c r="I9" i="59"/>
  <c r="I11" i="59" s="1"/>
  <c r="G11" i="59"/>
  <c r="E9" i="59"/>
  <c r="E11" i="59" s="1"/>
  <c r="C9" i="59"/>
  <c r="C11" i="59" s="1"/>
  <c r="K15" i="45"/>
  <c r="K17" i="45" s="1"/>
  <c r="I15" i="45"/>
  <c r="G11" i="75" s="1"/>
  <c r="L11" i="32"/>
  <c r="H9" i="33" l="1"/>
  <c r="H11" i="33" s="1"/>
  <c r="L11" i="8"/>
  <c r="L31" i="8"/>
  <c r="L15" i="5"/>
  <c r="L11" i="4"/>
  <c r="L23" i="32"/>
  <c r="L24" i="30"/>
  <c r="L24" i="28"/>
  <c r="K25" i="32"/>
  <c r="K27" i="32" s="1"/>
  <c r="L24" i="32"/>
  <c r="L16" i="32"/>
  <c r="K18" i="31"/>
  <c r="K20" i="31" s="1"/>
  <c r="K26" i="30"/>
  <c r="K28" i="30" s="1"/>
  <c r="L25" i="30"/>
  <c r="K18" i="29"/>
  <c r="K20" i="29" s="1"/>
  <c r="K26" i="28"/>
  <c r="K28" i="28" s="1"/>
  <c r="L25" i="28"/>
  <c r="K19" i="27"/>
  <c r="K21" i="27" s="1"/>
  <c r="C19" i="27"/>
  <c r="C21" i="27" s="1"/>
  <c r="K26" i="26"/>
  <c r="K28" i="26" s="1"/>
  <c r="L25" i="26"/>
  <c r="K19" i="25"/>
  <c r="K21" i="25" s="1"/>
  <c r="K20" i="24" l="1"/>
  <c r="K22" i="24" s="1"/>
  <c r="I20" i="24"/>
  <c r="G20" i="24"/>
  <c r="L15" i="24"/>
  <c r="L14" i="24"/>
  <c r="L13" i="24"/>
  <c r="L12" i="24"/>
  <c r="K18" i="23"/>
  <c r="K20" i="23" s="1"/>
  <c r="K24" i="22"/>
  <c r="K26" i="22" s="1"/>
  <c r="K13" i="22"/>
  <c r="K15" i="22" s="1"/>
  <c r="K19" i="19"/>
  <c r="L17" i="16"/>
  <c r="K21" i="16"/>
  <c r="G21" i="16"/>
  <c r="E21" i="16"/>
  <c r="C21" i="16"/>
  <c r="K23" i="15"/>
  <c r="L18" i="15"/>
  <c r="C28" i="14"/>
  <c r="L24" i="14"/>
  <c r="K23" i="13"/>
  <c r="G23" i="13"/>
  <c r="C25" i="13"/>
  <c r="C23" i="13"/>
  <c r="L11" i="12"/>
  <c r="L41" i="12"/>
  <c r="L42" i="12"/>
  <c r="L43" i="12"/>
  <c r="L44" i="12"/>
  <c r="K47" i="12"/>
  <c r="C49" i="12"/>
  <c r="K26" i="11"/>
  <c r="K28" i="11" s="1"/>
  <c r="K30" i="11" s="1"/>
  <c r="G26" i="11"/>
  <c r="C28" i="11"/>
  <c r="L18" i="57"/>
  <c r="K10" i="57"/>
  <c r="K12" i="57" s="1"/>
  <c r="I17" i="33"/>
  <c r="I19" i="33"/>
  <c r="K18" i="34"/>
  <c r="K20" i="34" s="1"/>
  <c r="I18" i="34"/>
  <c r="G18" i="34"/>
  <c r="L16" i="34"/>
  <c r="L14" i="9"/>
  <c r="L15" i="9"/>
  <c r="L16" i="9"/>
  <c r="L12" i="9"/>
  <c r="L9" i="9"/>
  <c r="L35" i="8"/>
  <c r="L36" i="8"/>
  <c r="L37" i="8"/>
  <c r="L38" i="8"/>
  <c r="L19" i="8"/>
  <c r="L12" i="8"/>
  <c r="K39" i="8"/>
  <c r="G39" i="8"/>
  <c r="C41" i="8"/>
  <c r="L36" i="7"/>
  <c r="K40" i="7"/>
  <c r="G40" i="7"/>
  <c r="C40" i="7"/>
  <c r="K25" i="6"/>
  <c r="G25" i="6"/>
  <c r="C25" i="6"/>
  <c r="K21" i="5"/>
  <c r="I21" i="5"/>
  <c r="C23" i="5" s="1"/>
  <c r="L14" i="4"/>
  <c r="K36" i="4"/>
  <c r="K14" i="3"/>
  <c r="I14" i="3"/>
  <c r="F17" i="75" l="1"/>
  <c r="I22" i="24"/>
  <c r="C42" i="7"/>
  <c r="I8" i="35"/>
  <c r="K28" i="2"/>
  <c r="K30" i="2" s="1"/>
  <c r="K32" i="2" s="1"/>
  <c r="G28" i="2"/>
  <c r="C30" i="2"/>
  <c r="K30" i="1"/>
  <c r="K32" i="1" s="1"/>
  <c r="I30" i="1"/>
  <c r="B17" i="75" s="1"/>
  <c r="C30" i="1"/>
  <c r="K15" i="1"/>
  <c r="K17" i="1" s="1"/>
  <c r="I15" i="1"/>
  <c r="G17" i="1"/>
  <c r="C15" i="1"/>
  <c r="C17" i="1" s="1"/>
  <c r="K20" i="60"/>
  <c r="K18" i="9"/>
  <c r="G30" i="2" l="1"/>
  <c r="E32" i="2"/>
  <c r="I30" i="2"/>
  <c r="C13" i="75" s="1"/>
  <c r="C11" i="75"/>
  <c r="I17" i="1"/>
  <c r="B11" i="75"/>
  <c r="C32" i="1"/>
  <c r="G32" i="1"/>
  <c r="E27" i="32"/>
  <c r="I32" i="1" l="1"/>
  <c r="B19" i="75" s="1"/>
  <c r="B18" i="75"/>
  <c r="B13" i="75"/>
  <c r="B16" i="75"/>
  <c r="G26" i="30"/>
  <c r="G28" i="30" s="1"/>
  <c r="C26" i="30"/>
  <c r="C28" i="30" s="1"/>
  <c r="G26" i="28"/>
  <c r="E26" i="28"/>
  <c r="C19" i="25" l="1"/>
  <c r="C21" i="25" s="1"/>
  <c r="C9" i="33" l="1"/>
  <c r="C11" i="33" s="1"/>
  <c r="C18" i="34"/>
  <c r="K9" i="60" l="1"/>
  <c r="I11" i="35" l="1"/>
  <c r="E9" i="33" l="1"/>
  <c r="G19" i="59" l="1"/>
  <c r="E17" i="59"/>
  <c r="E19" i="59" s="1"/>
  <c r="G23" i="15" l="1"/>
  <c r="I20" i="31" l="1"/>
  <c r="G20" i="31"/>
  <c r="I19" i="25"/>
  <c r="G19" i="25"/>
  <c r="E19" i="25"/>
  <c r="E21" i="25" s="1"/>
  <c r="G22" i="46"/>
  <c r="G11" i="46"/>
  <c r="E28" i="11"/>
  <c r="E30" i="11" s="1"/>
  <c r="I16" i="55"/>
  <c r="G23" i="55"/>
  <c r="G14" i="55"/>
  <c r="G16" i="55" s="1"/>
  <c r="E23" i="55"/>
  <c r="E14" i="55"/>
  <c r="E16" i="55" s="1"/>
  <c r="C23" i="55"/>
  <c r="C16" i="55"/>
  <c r="I26" i="45"/>
  <c r="G17" i="75" s="1"/>
  <c r="G26" i="45"/>
  <c r="I17" i="45"/>
  <c r="G15" i="45"/>
  <c r="G17" i="45" s="1"/>
  <c r="E26" i="45"/>
  <c r="C26" i="45"/>
  <c r="C15" i="45"/>
  <c r="C17" i="45" s="1"/>
  <c r="I28" i="28"/>
  <c r="G28" i="28"/>
  <c r="E28" i="28"/>
  <c r="C28" i="28"/>
  <c r="F19" i="75"/>
  <c r="G22" i="24"/>
  <c r="E20" i="24"/>
  <c r="E22" i="24" s="1"/>
  <c r="C20" i="24"/>
  <c r="C22" i="24" s="1"/>
  <c r="I18" i="23"/>
  <c r="F11" i="75" s="1"/>
  <c r="G18" i="23"/>
  <c r="G20" i="23" s="1"/>
  <c r="C18" i="23"/>
  <c r="C20" i="23" s="1"/>
  <c r="I24" i="22"/>
  <c r="G24" i="22"/>
  <c r="C24" i="22"/>
  <c r="C13" i="22"/>
  <c r="C15" i="22" s="1"/>
  <c r="I9" i="21"/>
  <c r="I15" i="36" s="1"/>
  <c r="G9" i="21"/>
  <c r="E9" i="21"/>
  <c r="C9" i="21"/>
  <c r="I19" i="19"/>
  <c r="I14" i="36" s="1"/>
  <c r="G19" i="19"/>
  <c r="I21" i="16"/>
  <c r="I11" i="36" s="1"/>
  <c r="E23" i="15"/>
  <c r="C23" i="15"/>
  <c r="E28" i="14"/>
  <c r="C30" i="14" s="1"/>
  <c r="I10" i="57"/>
  <c r="I12" i="57" s="1"/>
  <c r="G10" i="57"/>
  <c r="G12" i="57" s="1"/>
  <c r="C20" i="57"/>
  <c r="C10" i="57"/>
  <c r="C12" i="57" s="1"/>
  <c r="C21" i="57" s="1"/>
  <c r="C26" i="33"/>
  <c r="C12" i="34"/>
  <c r="C19" i="34" s="1"/>
  <c r="I26" i="32" l="1"/>
  <c r="I27" i="32" s="1"/>
  <c r="E17" i="75"/>
  <c r="C25" i="15"/>
  <c r="E16" i="36"/>
  <c r="E18" i="36" s="1"/>
  <c r="C22" i="57"/>
  <c r="C11" i="21"/>
  <c r="C23" i="16"/>
  <c r="C21" i="19"/>
  <c r="G13" i="75"/>
  <c r="G16" i="75"/>
  <c r="C25" i="55"/>
  <c r="E25" i="55"/>
  <c r="C28" i="45"/>
  <c r="I20" i="23"/>
  <c r="C26" i="22"/>
  <c r="I25" i="55"/>
  <c r="C28" i="33"/>
  <c r="G27" i="45"/>
  <c r="G28" i="45" s="1"/>
  <c r="I27" i="45"/>
  <c r="G25" i="55"/>
  <c r="C20" i="34"/>
  <c r="C20" i="9"/>
  <c r="I28" i="6"/>
  <c r="C27" i="6"/>
  <c r="G14" i="3"/>
  <c r="E14" i="3"/>
  <c r="E8" i="35" s="1"/>
  <c r="C14" i="3"/>
  <c r="C16" i="3" l="1"/>
  <c r="E15" i="35"/>
  <c r="E17" i="35" s="1"/>
  <c r="I28" i="45"/>
  <c r="G19" i="75" s="1"/>
  <c r="G18" i="75"/>
  <c r="F13" i="75"/>
  <c r="F16" i="75"/>
  <c r="L15" i="59"/>
  <c r="L8" i="59"/>
  <c r="L13" i="3" l="1"/>
  <c r="L12" i="3"/>
  <c r="L7" i="3"/>
  <c r="L8" i="21" l="1"/>
  <c r="L22" i="13"/>
  <c r="L36" i="12"/>
  <c r="L18" i="5"/>
  <c r="L9" i="4" l="1"/>
  <c r="L10" i="4"/>
  <c r="L12" i="4"/>
  <c r="L8" i="4"/>
  <c r="L34" i="4"/>
  <c r="L35" i="4"/>
  <c r="L33" i="4"/>
  <c r="K20" i="57" l="1"/>
  <c r="K22" i="57" s="1"/>
  <c r="I20" i="57"/>
  <c r="G20" i="57"/>
  <c r="L19" i="57"/>
  <c r="L17" i="57"/>
  <c r="G21" i="57" l="1"/>
  <c r="G22" i="57" s="1"/>
  <c r="I21" i="57"/>
  <c r="I22" i="57" s="1"/>
  <c r="L25" i="45" l="1"/>
  <c r="L22" i="45"/>
  <c r="K23" i="55" l="1"/>
  <c r="K25" i="55" s="1"/>
  <c r="K14" i="55"/>
  <c r="K16" i="55" s="1"/>
  <c r="I13" i="22" l="1"/>
  <c r="E11" i="75" l="1"/>
  <c r="I15" i="22"/>
  <c r="I25" i="22" s="1"/>
  <c r="E18" i="31"/>
  <c r="E20" i="31" s="1"/>
  <c r="E18" i="75" l="1"/>
  <c r="E13" i="75"/>
  <c r="E16" i="75"/>
  <c r="G13" i="22"/>
  <c r="I26" i="22" l="1"/>
  <c r="E19" i="75" s="1"/>
  <c r="G15" i="22"/>
  <c r="L7" i="14"/>
  <c r="E26" i="33"/>
  <c r="G25" i="22" l="1"/>
  <c r="G26" i="22" s="1"/>
  <c r="I10" i="35"/>
  <c r="C11" i="46" l="1"/>
  <c r="L24" i="45"/>
  <c r="L23" i="45"/>
  <c r="K26" i="45"/>
  <c r="K28" i="45" s="1"/>
  <c r="I25" i="33"/>
  <c r="I16" i="33"/>
  <c r="I24" i="33"/>
  <c r="H26" i="33"/>
  <c r="H28" i="33" s="1"/>
  <c r="L8" i="32"/>
  <c r="L13" i="32"/>
  <c r="L20" i="32"/>
  <c r="L19" i="32"/>
  <c r="L7" i="32"/>
  <c r="L16" i="30"/>
  <c r="L8" i="30"/>
  <c r="L13" i="30"/>
  <c r="L22" i="30"/>
  <c r="L7" i="30"/>
  <c r="L11" i="30"/>
  <c r="L22" i="28"/>
  <c r="L8" i="28"/>
  <c r="L14" i="28"/>
  <c r="L20" i="28"/>
  <c r="L7" i="28"/>
  <c r="L13" i="28"/>
  <c r="L11" i="28"/>
  <c r="L16" i="26"/>
  <c r="L8" i="26"/>
  <c r="L23" i="26"/>
  <c r="L13" i="26"/>
  <c r="L21" i="26"/>
  <c r="L20" i="26"/>
  <c r="L19" i="26"/>
  <c r="L7" i="26"/>
  <c r="L24" i="26"/>
  <c r="L11" i="26"/>
  <c r="L11" i="24"/>
  <c r="L18" i="24"/>
  <c r="L7" i="24"/>
  <c r="L8" i="24"/>
  <c r="L17" i="24"/>
  <c r="L10" i="24"/>
  <c r="L9" i="24"/>
  <c r="L19" i="24"/>
  <c r="L7" i="21" l="1"/>
  <c r="K9" i="21"/>
  <c r="L12" i="19"/>
  <c r="L18" i="19"/>
  <c r="L16" i="19"/>
  <c r="L7" i="19"/>
  <c r="L14" i="19"/>
  <c r="L13" i="18"/>
  <c r="L11" i="18"/>
  <c r="K15" i="18"/>
  <c r="L18" i="16"/>
  <c r="L13" i="16"/>
  <c r="L7" i="16"/>
  <c r="L20" i="16"/>
  <c r="L15" i="16"/>
  <c r="L13" i="15"/>
  <c r="L22" i="15"/>
  <c r="L8" i="15"/>
  <c r="L19" i="15"/>
  <c r="L7" i="15"/>
  <c r="L15" i="15"/>
  <c r="K28" i="14"/>
  <c r="L27" i="14" l="1"/>
  <c r="L11" i="14"/>
  <c r="L9" i="14"/>
  <c r="L17" i="14"/>
  <c r="L25" i="14"/>
  <c r="L8" i="14"/>
  <c r="L23" i="14"/>
  <c r="L9" i="13"/>
  <c r="L14" i="13"/>
  <c r="L19" i="13"/>
  <c r="L7" i="13"/>
  <c r="L8" i="13"/>
  <c r="L7" i="12" l="1"/>
  <c r="L39" i="12"/>
  <c r="L16" i="12"/>
  <c r="L23" i="12"/>
  <c r="L37" i="12"/>
  <c r="L10" i="12"/>
  <c r="L8" i="12"/>
  <c r="L46" i="12"/>
  <c r="L14" i="12"/>
  <c r="L27" i="12"/>
  <c r="L17" i="34"/>
  <c r="L7" i="34"/>
  <c r="K10" i="34"/>
  <c r="K12" i="34" s="1"/>
  <c r="L11" i="9"/>
  <c r="L7" i="9"/>
  <c r="L17" i="9"/>
  <c r="L10" i="9"/>
  <c r="L28" i="8"/>
  <c r="L20" i="8"/>
  <c r="L29" i="8"/>
  <c r="L25" i="8"/>
  <c r="L8" i="8"/>
  <c r="L26" i="8"/>
  <c r="L7" i="8"/>
  <c r="L9" i="8"/>
  <c r="L18" i="8"/>
  <c r="L10" i="8"/>
  <c r="L37" i="7" l="1"/>
  <c r="L33" i="7"/>
  <c r="L10" i="7"/>
  <c r="L31" i="7"/>
  <c r="L7" i="7"/>
  <c r="L30" i="7"/>
  <c r="L28" i="7"/>
  <c r="L29" i="7"/>
  <c r="L25" i="7"/>
  <c r="L27" i="7"/>
  <c r="L26" i="7"/>
  <c r="L9" i="7"/>
  <c r="L16" i="7"/>
  <c r="L13" i="7"/>
  <c r="L39" i="7"/>
  <c r="L8" i="7"/>
  <c r="L17" i="7"/>
  <c r="L38" i="7"/>
  <c r="L14" i="7"/>
  <c r="I32" i="2"/>
  <c r="C16" i="75" s="1"/>
  <c r="G32" i="2"/>
  <c r="C32" i="2"/>
  <c r="L20" i="6" l="1"/>
  <c r="L22" i="6"/>
  <c r="L21" i="6"/>
  <c r="L12" i="6"/>
  <c r="L24" i="6"/>
  <c r="L9" i="6"/>
  <c r="L17" i="6"/>
  <c r="L8" i="6"/>
  <c r="L7" i="6"/>
  <c r="L10" i="5"/>
  <c r="L8" i="5"/>
  <c r="L16" i="5"/>
  <c r="L9" i="5"/>
  <c r="L14" i="5"/>
  <c r="L19" i="5"/>
  <c r="L20" i="5"/>
  <c r="L7" i="5"/>
  <c r="L23" i="4"/>
  <c r="L22" i="4"/>
  <c r="L31" i="4"/>
  <c r="L28" i="4"/>
  <c r="L30" i="4"/>
  <c r="L29" i="4"/>
  <c r="L13" i="4"/>
  <c r="L20" i="4"/>
  <c r="L21" i="4"/>
  <c r="G13" i="46" l="1"/>
  <c r="C13" i="46"/>
  <c r="C24" i="46" s="1"/>
  <c r="G23" i="46" l="1"/>
  <c r="G24" i="46" s="1"/>
  <c r="I13" i="46"/>
  <c r="I23" i="46" s="1"/>
  <c r="H18" i="75" s="1"/>
  <c r="I18" i="75" s="1"/>
  <c r="I24" i="46" l="1"/>
  <c r="H19" i="75" s="1"/>
  <c r="H13" i="75"/>
  <c r="H16" i="75"/>
  <c r="E15" i="45"/>
  <c r="E17" i="45" s="1"/>
  <c r="E27" i="45" l="1"/>
  <c r="E28" i="45" s="1"/>
  <c r="E19" i="34"/>
  <c r="E20" i="34" s="1"/>
  <c r="I12" i="34" l="1"/>
  <c r="G12" i="34"/>
  <c r="G19" i="34" s="1"/>
  <c r="P24" i="2" l="1"/>
  <c r="P17" i="2"/>
  <c r="P7" i="2"/>
  <c r="P6" i="2"/>
  <c r="I13" i="35" l="1"/>
  <c r="G13" i="35"/>
  <c r="C13" i="35"/>
  <c r="F11" i="33" l="1"/>
  <c r="E11" i="33"/>
  <c r="E27" i="33" s="1"/>
  <c r="E28" i="33" s="1"/>
  <c r="I21" i="25"/>
  <c r="I27" i="26" s="1"/>
  <c r="I28" i="26" s="1"/>
  <c r="G21" i="25"/>
  <c r="E18" i="23"/>
  <c r="G15" i="36"/>
  <c r="C15" i="36"/>
  <c r="G14" i="36"/>
  <c r="C14" i="36"/>
  <c r="I16" i="36"/>
  <c r="I18" i="36" s="1"/>
  <c r="G12" i="36"/>
  <c r="C12" i="36"/>
  <c r="G11" i="36"/>
  <c r="C11" i="36"/>
  <c r="G10" i="36"/>
  <c r="G9" i="36"/>
  <c r="C9" i="36"/>
  <c r="G8" i="36"/>
  <c r="C8" i="36"/>
  <c r="C7" i="36"/>
  <c r="G28" i="11"/>
  <c r="G30" i="11" s="1"/>
  <c r="C30" i="11"/>
  <c r="I14" i="35"/>
  <c r="G14" i="35"/>
  <c r="C14" i="35"/>
  <c r="G12" i="35"/>
  <c r="C12" i="35"/>
  <c r="G11" i="35"/>
  <c r="C11" i="35"/>
  <c r="G10" i="35"/>
  <c r="C10" i="35"/>
  <c r="I9" i="35"/>
  <c r="G9" i="35"/>
  <c r="C9" i="35"/>
  <c r="G8" i="35"/>
  <c r="C8" i="35"/>
  <c r="I15" i="35" l="1"/>
  <c r="B4" i="86" s="1"/>
  <c r="F27" i="33"/>
  <c r="F28" i="33" s="1"/>
  <c r="B5" i="86"/>
  <c r="E20" i="23"/>
  <c r="G15" i="35"/>
  <c r="G20" i="34"/>
  <c r="I19" i="34"/>
  <c r="I20" i="34" s="1"/>
  <c r="G16" i="36"/>
  <c r="G18" i="36" s="1"/>
  <c r="C16" i="36"/>
  <c r="C18" i="36" s="1"/>
  <c r="B6" i="86" l="1"/>
  <c r="B10" i="86" s="1"/>
  <c r="B13" i="86" s="1"/>
  <c r="C17" i="75"/>
  <c r="C19" i="35"/>
  <c r="G17" i="35"/>
  <c r="C15" i="35"/>
  <c r="C17" i="35" s="1"/>
  <c r="I17" i="35" l="1"/>
  <c r="C19" i="75" s="1"/>
  <c r="L17" i="13" l="1"/>
  <c r="D19" i="75" l="1"/>
  <c r="I19" i="75" s="1"/>
  <c r="D17" i="75"/>
  <c r="I17" i="75" s="1"/>
  <c r="I32" i="11"/>
  <c r="E5" i="86" s="1"/>
  <c r="E6" i="86" s="1"/>
  <c r="E10" i="86" s="1"/>
  <c r="B14" i="86" s="1"/>
  <c r="B15" i="86" s="1"/>
  <c r="B19" i="86" s="1"/>
  <c r="B20" i="86" s="1"/>
  <c r="B22" i="86" s="1"/>
  <c r="D13" i="75"/>
  <c r="I13" i="75" s="1"/>
  <c r="D11" i="75"/>
  <c r="I11" i="75" s="1"/>
  <c r="D16" i="75"/>
  <c r="I16" i="7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N1" authorId="0" shapeId="0" xr:uid="{00000000-0006-0000-1000-000001000000}">
      <text>
        <r>
          <rPr>
            <b/>
            <sz val="9"/>
            <color indexed="81"/>
            <rFont val="Tahoma"/>
            <family val="2"/>
          </rPr>
          <t>Judge:</t>
        </r>
        <r>
          <rPr>
            <sz val="9"/>
            <color indexed="81"/>
            <rFont val="Tahoma"/>
            <family val="2"/>
          </rPr>
          <t xml:space="preserve">
HIDDEN</t>
        </r>
      </text>
    </comment>
    <comment ref="C29" authorId="0" shapeId="0" xr:uid="{00000000-0006-0000-1000-000002000000}">
      <text>
        <r>
          <rPr>
            <b/>
            <sz val="11"/>
            <color indexed="81"/>
            <rFont val="Tahoma"/>
            <family val="2"/>
          </rPr>
          <t>Judge:</t>
        </r>
        <r>
          <rPr>
            <sz val="11"/>
            <color indexed="81"/>
            <rFont val="Tahoma"/>
            <family val="2"/>
          </rPr>
          <t xml:space="preserve">
Annual Report-General Fund, "Total Available Funds"</t>
        </r>
      </text>
    </comment>
    <comment ref="G29" authorId="0" shapeId="0" xr:uid="{00000000-0006-0000-1000-000003000000}">
      <text>
        <r>
          <rPr>
            <b/>
            <sz val="11"/>
            <color indexed="81"/>
            <rFont val="Tahoma"/>
            <family val="2"/>
          </rPr>
          <t>Judge:</t>
        </r>
        <r>
          <rPr>
            <sz val="11"/>
            <color indexed="81"/>
            <rFont val="Tahoma"/>
            <family val="2"/>
          </rPr>
          <t xml:space="preserve">
Annual Report-General Fund, "Total Available Funds"</t>
        </r>
      </text>
    </comment>
    <comment ref="I34" authorId="1" shapeId="0" xr:uid="{00000000-0006-0000-1000-000004000000}">
      <text>
        <r>
          <rPr>
            <b/>
            <sz val="11"/>
            <color indexed="81"/>
            <rFont val="Tahoma"/>
            <family val="2"/>
          </rPr>
          <t>Ross Sharp: sum of all receipts, except "Ad Valorem-GFR".</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20" authorId="0" shapeId="0" xr:uid="{00000000-0006-0000-2900-000001000000}">
      <text>
        <r>
          <rPr>
            <b/>
            <sz val="11"/>
            <color indexed="81"/>
            <rFont val="Tahoma"/>
            <family val="2"/>
          </rPr>
          <t xml:space="preserve">Judge: </t>
        </r>
        <r>
          <rPr>
            <sz val="11"/>
            <color indexed="81"/>
            <rFont val="Tahoma"/>
            <family val="2"/>
          </rPr>
          <t>Insert amount from Annual Report "Precinct #1-Book Balance Jan. 1, Total Available Funds".</t>
        </r>
      </text>
    </comment>
    <comment ref="E20" authorId="0" shapeId="0" xr:uid="{00000000-0006-0000-2900-000002000000}">
      <text>
        <r>
          <rPr>
            <b/>
            <sz val="11"/>
            <color indexed="81"/>
            <rFont val="Tahoma"/>
            <family val="2"/>
          </rPr>
          <t xml:space="preserve">Judge: </t>
        </r>
        <r>
          <rPr>
            <sz val="11"/>
            <color indexed="81"/>
            <rFont val="Tahoma"/>
            <family val="2"/>
          </rPr>
          <t>Insert amont from Annual Budget: Precinct #1, Receipts, "Balance January 1"</t>
        </r>
      </text>
    </comment>
    <comment ref="G20" authorId="0" shapeId="0" xr:uid="{00000000-0006-0000-2900-000003000000}">
      <text>
        <r>
          <rPr>
            <b/>
            <sz val="11"/>
            <color indexed="81"/>
            <rFont val="Tahoma"/>
            <family val="2"/>
          </rPr>
          <t xml:space="preserve">Judge: </t>
        </r>
        <r>
          <rPr>
            <sz val="11"/>
            <color indexed="81"/>
            <rFont val="Tahoma"/>
            <family val="2"/>
          </rPr>
          <t xml:space="preserve">Insert amount from Annual Report "Precinct #1-Book Balance Dec. 31, Total Available Funds".
</t>
        </r>
      </text>
    </comment>
    <comment ref="I20" authorId="0" shapeId="0" xr:uid="{00000000-0006-0000-2900-000004000000}">
      <text>
        <r>
          <rPr>
            <b/>
            <sz val="11"/>
            <color indexed="81"/>
            <rFont val="Tahoma"/>
            <family val="2"/>
          </rPr>
          <t xml:space="preserve">Judge: </t>
        </r>
        <r>
          <rPr>
            <sz val="11"/>
            <color indexed="81"/>
            <rFont val="Tahoma"/>
            <family val="2"/>
          </rPr>
          <t>this figure comes from"expenditures-balance end of year"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27" authorId="0" shapeId="0" xr:uid="{00000000-0006-0000-2A00-000001000000}">
      <text>
        <r>
          <rPr>
            <b/>
            <sz val="11"/>
            <color indexed="81"/>
            <rFont val="Tahoma"/>
            <family val="2"/>
          </rPr>
          <t>Judge:</t>
        </r>
        <r>
          <rPr>
            <sz val="9"/>
            <color indexed="81"/>
            <rFont val="Tahoma"/>
            <family val="2"/>
          </rPr>
          <t xml:space="preserve"> </t>
        </r>
        <r>
          <rPr>
            <sz val="11"/>
            <color indexed="81"/>
            <rFont val="Tahoma"/>
            <family val="2"/>
          </rPr>
          <t>Insert amount from Annual Report "Precinct #1-Book Balance Dec. 31, Total Available Funds".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20" authorId="0" shapeId="0" xr:uid="{00000000-0006-0000-2B00-000001000000}">
      <text>
        <r>
          <rPr>
            <b/>
            <sz val="11"/>
            <color indexed="81"/>
            <rFont val="Tahoma"/>
            <family val="2"/>
          </rPr>
          <t xml:space="preserve">Judge: </t>
        </r>
        <r>
          <rPr>
            <sz val="11"/>
            <color indexed="81"/>
            <rFont val="Tahoma"/>
            <family val="2"/>
          </rPr>
          <t>Insert amount from Annual Report "Precinct #2-Book Balance Jan. 1, Total Available Funds".</t>
        </r>
      </text>
    </comment>
    <comment ref="E20" authorId="0" shapeId="0" xr:uid="{00000000-0006-0000-2B00-000002000000}">
      <text>
        <r>
          <rPr>
            <b/>
            <sz val="11"/>
            <color indexed="81"/>
            <rFont val="Tahoma"/>
            <family val="2"/>
          </rPr>
          <t>Judge:</t>
        </r>
        <r>
          <rPr>
            <sz val="11"/>
            <color indexed="81"/>
            <rFont val="Tahoma"/>
            <family val="2"/>
          </rPr>
          <t xml:space="preserve">
Insert amont from Annual Budget: Precinct #2, Receipts, "Balance January 1"</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Ross</author>
    <author>Ross Sharp</author>
  </authors>
  <commentList>
    <comment ref="C27" authorId="0" shapeId="0" xr:uid="{00000000-0006-0000-2C00-000001000000}">
      <text>
        <r>
          <rPr>
            <b/>
            <sz val="11"/>
            <color indexed="81"/>
            <rFont val="Tahoma"/>
            <family val="2"/>
          </rPr>
          <t xml:space="preserve">Judge: </t>
        </r>
        <r>
          <rPr>
            <sz val="11"/>
            <color indexed="81"/>
            <rFont val="Tahoma"/>
            <family val="2"/>
          </rPr>
          <t>Insert amount from Annual Report "Precinct #2-Book Balance Dec. 31, Total Available Funds".</t>
        </r>
      </text>
    </comment>
    <comment ref="E27" authorId="1" shapeId="0" xr:uid="{00000000-0006-0000-2C00-000002000000}">
      <text>
        <r>
          <rPr>
            <b/>
            <sz val="11"/>
            <color indexed="81"/>
            <rFont val="Tahoma"/>
            <family val="2"/>
          </rPr>
          <t>Judge:</t>
        </r>
        <r>
          <rPr>
            <sz val="9"/>
            <color indexed="81"/>
            <rFont val="Tahoma"/>
            <family val="2"/>
          </rPr>
          <t xml:space="preserve">
</t>
        </r>
        <r>
          <rPr>
            <sz val="11"/>
            <color indexed="81"/>
            <rFont val="Tahoma"/>
            <family val="2"/>
          </rPr>
          <t>Insert the amount from Annual Budget: Precinct #2, Expenditures,"Balance End of Year"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C19" authorId="0" shapeId="0" xr:uid="{00000000-0006-0000-2D00-000001000000}">
      <text>
        <r>
          <rPr>
            <b/>
            <sz val="11"/>
            <color indexed="81"/>
            <rFont val="Tahoma"/>
            <family val="2"/>
          </rPr>
          <t xml:space="preserve">Judge: </t>
        </r>
        <r>
          <rPr>
            <sz val="11"/>
            <color indexed="81"/>
            <rFont val="Tahoma"/>
            <family val="2"/>
          </rPr>
          <t>Insert amount from Annual Report "Precinct #3-Book Balance Jan. 1, Total Available Funds".</t>
        </r>
      </text>
    </comment>
    <comment ref="E19" authorId="1" shapeId="0" xr:uid="{00000000-0006-0000-2D00-000002000000}">
      <text>
        <r>
          <rPr>
            <b/>
            <sz val="11"/>
            <color indexed="81"/>
            <rFont val="Tahoma"/>
            <family val="2"/>
          </rPr>
          <t>Judge:</t>
        </r>
        <r>
          <rPr>
            <sz val="9"/>
            <color indexed="81"/>
            <rFont val="Tahoma"/>
            <family val="2"/>
          </rPr>
          <t xml:space="preserve">
</t>
        </r>
        <r>
          <rPr>
            <sz val="11"/>
            <color indexed="81"/>
            <rFont val="Tahoma"/>
            <family val="2"/>
          </rPr>
          <t>Insert the amount from Annual Budget: Precinct #3, Receipts, "Balance January 1"</t>
        </r>
      </text>
    </comment>
    <comment ref="G19" authorId="0" shapeId="0" xr:uid="{00000000-0006-0000-2D00-000003000000}">
      <text>
        <r>
          <rPr>
            <b/>
            <sz val="11"/>
            <color indexed="81"/>
            <rFont val="Tahoma"/>
            <family val="2"/>
          </rPr>
          <t xml:space="preserve">Judge: </t>
        </r>
        <r>
          <rPr>
            <sz val="11"/>
            <color indexed="81"/>
            <rFont val="Tahoma"/>
            <family val="2"/>
          </rPr>
          <t>Insert amount from Annual Report "Precinct #3-Book Balance Dec. 31, Total Available Funds".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C27" authorId="0" shapeId="0" xr:uid="{00000000-0006-0000-2E00-000001000000}">
      <text>
        <r>
          <rPr>
            <b/>
            <sz val="11"/>
            <color indexed="81"/>
            <rFont val="Tahoma"/>
            <family val="2"/>
          </rPr>
          <t xml:space="preserve">Judge: </t>
        </r>
        <r>
          <rPr>
            <sz val="11"/>
            <color indexed="81"/>
            <rFont val="Tahoma"/>
            <family val="2"/>
          </rPr>
          <t>Insert amount from Annual Report "Precinct #3-Book Balalnce Dec. 31, Total Available Funds".</t>
        </r>
      </text>
    </comment>
    <comment ref="E27" authorId="1" shapeId="0" xr:uid="{00000000-0006-0000-2E00-000002000000}">
      <text>
        <r>
          <rPr>
            <b/>
            <sz val="11"/>
            <color indexed="81"/>
            <rFont val="Tahoma"/>
            <family val="2"/>
          </rPr>
          <t>Judge:</t>
        </r>
        <r>
          <rPr>
            <sz val="9"/>
            <color indexed="81"/>
            <rFont val="Tahoma"/>
            <family val="2"/>
          </rPr>
          <t xml:space="preserve">
</t>
        </r>
        <r>
          <rPr>
            <sz val="11"/>
            <color indexed="81"/>
            <rFont val="Tahoma"/>
            <family val="2"/>
          </rPr>
          <t>Insert amount from Annual Budget: Precinct #3, Expenditures, "Balance End of Year"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Ross</author>
    <author>Ross Sharp</author>
  </authors>
  <commentList>
    <comment ref="C19" authorId="0" shapeId="0" xr:uid="{00000000-0006-0000-2F00-000001000000}">
      <text>
        <r>
          <rPr>
            <b/>
            <sz val="11"/>
            <color indexed="81"/>
            <rFont val="Tahoma"/>
            <family val="2"/>
          </rPr>
          <t xml:space="preserve">Ross: </t>
        </r>
        <r>
          <rPr>
            <sz val="11"/>
            <color indexed="81"/>
            <rFont val="Tahoma"/>
            <family val="2"/>
          </rPr>
          <t>Insert amount from Annual Report "Precinct #4-Book Balance Jan. 1, Total Available Funds".</t>
        </r>
        <r>
          <rPr>
            <sz val="9"/>
            <color indexed="81"/>
            <rFont val="Tahoma"/>
            <family val="2"/>
          </rPr>
          <t xml:space="preserve">
</t>
        </r>
      </text>
    </comment>
    <comment ref="E19" authorId="1" shapeId="0" xr:uid="{00000000-0006-0000-2F00-000002000000}">
      <text>
        <r>
          <rPr>
            <b/>
            <sz val="11"/>
            <color indexed="81"/>
            <rFont val="Tahoma"/>
            <family val="2"/>
          </rPr>
          <t>Judge:</t>
        </r>
        <r>
          <rPr>
            <sz val="11"/>
            <color indexed="81"/>
            <rFont val="Tahoma"/>
            <family val="2"/>
          </rPr>
          <t xml:space="preserve">
Insert the amount from Annual Budget: Precinct #4. "Balance January 1"</t>
        </r>
      </text>
    </comment>
    <comment ref="G19" authorId="0" shapeId="0" xr:uid="{00000000-0006-0000-2F00-000003000000}">
      <text>
        <r>
          <rPr>
            <b/>
            <sz val="11"/>
            <color indexed="81"/>
            <rFont val="Tahoma"/>
            <family val="2"/>
          </rPr>
          <t>Ross:  Insert amount from Annual Report "Precinct #4-Book Balance Dec. 31, Total Available Funds".</t>
        </r>
        <r>
          <rPr>
            <sz val="11"/>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26" authorId="0" shapeId="0" xr:uid="{00000000-0006-0000-3000-000001000000}">
      <text>
        <r>
          <rPr>
            <b/>
            <sz val="11"/>
            <color indexed="81"/>
            <rFont val="Tahoma"/>
            <family val="2"/>
          </rPr>
          <t xml:space="preserve">Ross: </t>
        </r>
        <r>
          <rPr>
            <sz val="11"/>
            <color indexed="81"/>
            <rFont val="Tahoma"/>
            <family val="2"/>
          </rPr>
          <t>Insert amount from Annual Report "Precinct #4-Book Balance Dec. 31, Total Available Funds".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16" authorId="0" shapeId="0" xr:uid="{00000000-0006-0000-3100-000001000000}">
      <text>
        <r>
          <rPr>
            <b/>
            <sz val="11"/>
            <color indexed="81"/>
            <rFont val="Tahoma"/>
            <family val="2"/>
          </rPr>
          <t xml:space="preserve">Judge: </t>
        </r>
        <r>
          <rPr>
            <sz val="11"/>
            <color indexed="81"/>
            <rFont val="Tahoma"/>
            <family val="2"/>
          </rPr>
          <t>Insert amount from Annual Report "Historical Commission-Book Balance Jan. 1, Total Available Funds".</t>
        </r>
        <r>
          <rPr>
            <sz val="9"/>
            <color indexed="81"/>
            <rFont val="Tahoma"/>
            <family val="2"/>
          </rPr>
          <t xml:space="preserve">
</t>
        </r>
      </text>
    </comment>
    <comment ref="G16" authorId="0" shapeId="0" xr:uid="{00000000-0006-0000-3100-000002000000}">
      <text>
        <r>
          <rPr>
            <b/>
            <sz val="11"/>
            <color indexed="81"/>
            <rFont val="Tahoma"/>
            <family val="2"/>
          </rPr>
          <t xml:space="preserve">Judge: </t>
        </r>
        <r>
          <rPr>
            <sz val="11"/>
            <color indexed="81"/>
            <rFont val="Tahoma"/>
            <family val="2"/>
          </rPr>
          <t>Insert amount from "Expenditures-Balance, end of Year". (Cell E26)</t>
        </r>
        <r>
          <rPr>
            <sz val="9"/>
            <color indexed="81"/>
            <rFont val="Tahoma"/>
            <family val="2"/>
          </rPr>
          <t xml:space="preserve">
</t>
        </r>
      </text>
    </comment>
    <comment ref="I16" authorId="0" shapeId="0" xr:uid="{00000000-0006-0000-3100-000003000000}">
      <text>
        <r>
          <rPr>
            <b/>
            <sz val="11"/>
            <color indexed="81"/>
            <rFont val="Tahoma"/>
            <family val="2"/>
          </rPr>
          <t xml:space="preserve">Judge: </t>
        </r>
        <r>
          <rPr>
            <sz val="11"/>
            <color indexed="81"/>
            <rFont val="Tahoma"/>
            <family val="2"/>
          </rPr>
          <t xml:space="preserve">Insert amount from "Expenditures-Balance, End of Year". (Cell G26)
</t>
        </r>
      </text>
    </comment>
    <comment ref="C27" authorId="0" shapeId="0" xr:uid="{00000000-0006-0000-3100-000004000000}">
      <text>
        <r>
          <rPr>
            <b/>
            <sz val="11"/>
            <color indexed="81"/>
            <rFont val="Tahoma"/>
            <family val="2"/>
          </rPr>
          <t xml:space="preserve">Judge: </t>
        </r>
        <r>
          <rPr>
            <sz val="11"/>
            <color indexed="81"/>
            <rFont val="Tahoma"/>
            <family val="2"/>
          </rPr>
          <t>Insert amount form Annual Report "Historical Commisssion-Book Balance Dec. 31, Total Available Funds".</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12" authorId="0" shapeId="0" xr:uid="{00000000-0006-0000-3200-000001000000}">
      <text>
        <r>
          <rPr>
            <b/>
            <sz val="11"/>
            <color indexed="81"/>
            <rFont val="Tahoma"/>
            <family val="2"/>
          </rPr>
          <t xml:space="preserve">Ross: </t>
        </r>
        <r>
          <rPr>
            <sz val="11"/>
            <color indexed="81"/>
            <rFont val="Tahoma"/>
            <family val="2"/>
          </rPr>
          <t>Insert amount from Annual Report "Interest &amp; Sinking Fund-Book Balance Jan. 1, Total Available Funds".</t>
        </r>
        <r>
          <rPr>
            <sz val="9"/>
            <color indexed="81"/>
            <rFont val="Tahoma"/>
            <family val="2"/>
          </rPr>
          <t xml:space="preserve">
</t>
        </r>
      </text>
    </comment>
    <comment ref="C23" authorId="0" shapeId="0" xr:uid="{00000000-0006-0000-3200-000003000000}">
      <text>
        <r>
          <rPr>
            <b/>
            <sz val="11"/>
            <color indexed="81"/>
            <rFont val="Tahoma"/>
            <family val="2"/>
          </rPr>
          <t xml:space="preserve">Ross: </t>
        </r>
        <r>
          <rPr>
            <sz val="11"/>
            <color indexed="81"/>
            <rFont val="Tahoma"/>
            <family val="2"/>
          </rPr>
          <t>Insert amount from Annual Report "Intersest &amp; Sinking Fund-Book Balance Dec. 31, Total Available Funds".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Ross Sharp</author>
  </authors>
  <commentList>
    <comment ref="E16" authorId="0" shapeId="0" xr:uid="{E6BFE803-77A6-4BEA-B5F0-44B6323B4292}">
      <text>
        <r>
          <rPr>
            <b/>
            <sz val="11"/>
            <color indexed="81"/>
            <rFont val="Tahoma"/>
            <family val="2"/>
          </rPr>
          <t>Judge:</t>
        </r>
        <r>
          <rPr>
            <sz val="11"/>
            <color indexed="81"/>
            <rFont val="Tahoma"/>
            <family val="2"/>
          </rPr>
          <t xml:space="preserve">
Add $6,000 to total for shavings for Stock Show.</t>
        </r>
      </text>
    </comment>
    <comment ref="I16" authorId="0" shapeId="0" xr:uid="{00000000-0006-0000-1300-000001000000}">
      <text>
        <r>
          <rPr>
            <b/>
            <sz val="11"/>
            <color indexed="81"/>
            <rFont val="Tahoma"/>
            <family val="2"/>
          </rPr>
          <t>Judge:</t>
        </r>
        <r>
          <rPr>
            <sz val="11"/>
            <color indexed="81"/>
            <rFont val="Tahoma"/>
            <family val="2"/>
          </rPr>
          <t xml:space="preserve">
Add $6,000 to total for shavings for Stock Show.</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11" authorId="0" shapeId="0" xr:uid="{00000000-0006-0000-3500-000001000000}">
      <text>
        <r>
          <rPr>
            <b/>
            <sz val="11"/>
            <color indexed="81"/>
            <rFont val="Tahoma"/>
            <family val="2"/>
          </rPr>
          <t>Judge:</t>
        </r>
        <r>
          <rPr>
            <sz val="11"/>
            <color indexed="81"/>
            <rFont val="Tahoma"/>
            <family val="2"/>
          </rPr>
          <t xml:space="preserve"> Insert amount from Annual Report "General Fund:Records Archive-Receipts".
</t>
        </r>
      </text>
    </comment>
    <comment ref="C19" authorId="0" shapeId="0" xr:uid="{00000000-0006-0000-3500-000002000000}">
      <text>
        <r>
          <rPr>
            <b/>
            <sz val="11"/>
            <color indexed="81"/>
            <rFont val="Tahoma"/>
            <family val="2"/>
          </rPr>
          <t>Judge:</t>
        </r>
        <r>
          <rPr>
            <sz val="11"/>
            <color indexed="81"/>
            <rFont val="Tahoma"/>
            <family val="2"/>
          </rPr>
          <t xml:space="preserve"> Insert amount from Annual Report  "General Fund:Records Archive-Expenditures".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Judge</author>
  </authors>
  <commentList>
    <comment ref="C10" authorId="0" shapeId="0" xr:uid="{00000000-0006-0000-3600-000001000000}">
      <text>
        <r>
          <rPr>
            <b/>
            <sz val="11"/>
            <color indexed="81"/>
            <rFont val="Tahoma"/>
            <family val="2"/>
          </rPr>
          <t xml:space="preserve">Judge: </t>
        </r>
        <r>
          <rPr>
            <sz val="11"/>
            <color indexed="81"/>
            <rFont val="Tahoma"/>
            <family val="2"/>
          </rPr>
          <t>Insert amount from Annual Report "Records Management-Book Balance Jan. 1, Total Available Funds".</t>
        </r>
      </text>
    </comment>
    <comment ref="C27" authorId="0" shapeId="0" xr:uid="{00000000-0006-0000-3600-000002000000}">
      <text>
        <r>
          <rPr>
            <b/>
            <sz val="11"/>
            <color indexed="81"/>
            <rFont val="Tahoma"/>
            <family val="2"/>
          </rPr>
          <t xml:space="preserve">Judge: </t>
        </r>
        <r>
          <rPr>
            <sz val="11"/>
            <color indexed="81"/>
            <rFont val="Tahoma"/>
            <family val="2"/>
          </rPr>
          <t>Insert amount from Annual Report "Records Management-Book Balance Dec. 31, Total Available Funds".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Ross Sharp</author>
  </authors>
  <commentList>
    <comment ref="C15" authorId="0" shapeId="0" xr:uid="{00000000-0006-0000-3800-000001000000}">
      <text>
        <r>
          <rPr>
            <b/>
            <sz val="11"/>
            <color indexed="81"/>
            <rFont val="Tahoma"/>
            <family val="2"/>
          </rPr>
          <t>Judge:</t>
        </r>
        <r>
          <rPr>
            <sz val="10"/>
            <color indexed="81"/>
            <rFont val="Tahoma"/>
            <family val="2"/>
          </rPr>
          <t xml:space="preserve"> Insert amount from Annual Report "Courthouse Security-Book Balance Jan. 1, Total Available Funds".</t>
        </r>
      </text>
    </comment>
    <comment ref="C24" authorId="0" shapeId="0" xr:uid="{00000000-0006-0000-3800-000002000000}">
      <text>
        <r>
          <rPr>
            <b/>
            <sz val="11"/>
            <color indexed="81"/>
            <rFont val="Tahoma"/>
            <family val="2"/>
          </rPr>
          <t>Judge:</t>
        </r>
        <r>
          <rPr>
            <sz val="10"/>
            <color indexed="81"/>
            <rFont val="Tahoma"/>
            <family val="2"/>
          </rPr>
          <t xml:space="preserve"> Insert amount form Annual Report "Courthouse Security-Book Balance Dec. 31, Total Available Funds".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Ross Sharp</author>
  </authors>
  <commentList>
    <comment ref="C16" authorId="0" shapeId="0" xr:uid="{00000000-0006-0000-1800-000001000000}">
      <text>
        <r>
          <rPr>
            <b/>
            <sz val="11"/>
            <color indexed="81"/>
            <rFont val="Tahoma"/>
            <family val="2"/>
          </rPr>
          <t>Judge:</t>
        </r>
        <r>
          <rPr>
            <sz val="9"/>
            <color indexed="81"/>
            <rFont val="Tahoma"/>
            <family val="2"/>
          </rPr>
          <t xml:space="preserve">
</t>
        </r>
        <r>
          <rPr>
            <sz val="11"/>
            <color indexed="81"/>
            <rFont val="Tahoma"/>
            <family val="2"/>
          </rPr>
          <t>Insert amount from Annual Report:General Fund, "Total Available Funds"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C27" authorId="0" shapeId="0" xr:uid="{00000000-0006-0000-1A00-000001000000}">
      <text>
        <r>
          <rPr>
            <b/>
            <sz val="11"/>
            <color indexed="81"/>
            <rFont val="Tahoma"/>
            <family val="2"/>
          </rPr>
          <t xml:space="preserve">Judge: </t>
        </r>
        <r>
          <rPr>
            <sz val="11"/>
            <color indexed="81"/>
            <rFont val="Tahoma"/>
            <family val="2"/>
          </rPr>
          <t>Insert amount from Annual Report-Officer's Salary Fund, "Book Balance January 1".</t>
        </r>
      </text>
    </comment>
    <comment ref="E27" authorId="1" shapeId="0" xr:uid="{00000000-0006-0000-1A00-000002000000}">
      <text>
        <r>
          <rPr>
            <b/>
            <sz val="11"/>
            <color indexed="81"/>
            <rFont val="Tahoma"/>
            <family val="2"/>
          </rPr>
          <t>Judge:</t>
        </r>
        <r>
          <rPr>
            <sz val="11"/>
            <color indexed="81"/>
            <rFont val="Tahoma"/>
            <family val="2"/>
          </rPr>
          <t xml:space="preserve"> Insert amount from Annual Budget-Officer's Salary:Receipts, "Balance January 1"</t>
        </r>
        <r>
          <rPr>
            <sz val="9"/>
            <color indexed="81"/>
            <rFont val="Tahoma"/>
            <family val="2"/>
          </rPr>
          <t xml:space="preserve">
</t>
        </r>
      </text>
    </comment>
    <comment ref="G27" authorId="1" shapeId="0" xr:uid="{18A9AC6D-8E17-45F7-92E4-5BB3F19515A2}">
      <text>
        <r>
          <rPr>
            <b/>
            <sz val="11"/>
            <color indexed="81"/>
            <rFont val="Tahoma"/>
            <family val="2"/>
          </rPr>
          <t>Judge:</t>
        </r>
        <r>
          <rPr>
            <sz val="11"/>
            <color indexed="81"/>
            <rFont val="Tahoma"/>
            <family val="2"/>
          </rPr>
          <t xml:space="preserve"> Insert amount from Annual Budget-Officer's Salary:Receipts, "Balance January 1"</t>
        </r>
        <r>
          <rPr>
            <sz val="9"/>
            <color indexed="81"/>
            <rFont val="Tahoma"/>
            <family val="2"/>
          </rPr>
          <t xml:space="preserve">
</t>
        </r>
      </text>
    </comment>
    <comment ref="I27" authorId="1" shapeId="0" xr:uid="{91E5AF58-556B-484D-BBC2-505987DAE021}">
      <text>
        <r>
          <rPr>
            <b/>
            <sz val="11"/>
            <color indexed="81"/>
            <rFont val="Tahoma"/>
            <family val="2"/>
          </rPr>
          <t>Judge:</t>
        </r>
        <r>
          <rPr>
            <sz val="11"/>
            <color indexed="81"/>
            <rFont val="Tahoma"/>
            <family val="2"/>
          </rPr>
          <t xml:space="preserve"> Insert amount from Annual Budget-Officer's Salary:Receipts, "Balance January 1"</t>
        </r>
        <r>
          <rPr>
            <sz val="9"/>
            <color indexed="81"/>
            <rFont val="Tahoma"/>
            <family val="2"/>
          </rPr>
          <t xml:space="preserve">
</t>
        </r>
      </text>
    </comment>
    <comment ref="C29" authorId="0" shapeId="0" xr:uid="{00000000-0006-0000-1A00-000004000000}">
      <text>
        <r>
          <rPr>
            <b/>
            <sz val="11"/>
            <color indexed="81"/>
            <rFont val="Tahoma"/>
            <family val="2"/>
          </rPr>
          <t>Judge:</t>
        </r>
        <r>
          <rPr>
            <sz val="11"/>
            <color indexed="81"/>
            <rFont val="Tahoma"/>
            <family val="2"/>
          </rPr>
          <t>Insert amount from Annual Report:Officer's Salary Fund, "Transfer From General Fund"</t>
        </r>
      </text>
    </comment>
    <comment ref="E29" authorId="1" shapeId="0" xr:uid="{00000000-0006-0000-1A00-000005000000}">
      <text>
        <r>
          <rPr>
            <b/>
            <sz val="11"/>
            <color indexed="81"/>
            <rFont val="Tahoma"/>
            <family val="2"/>
          </rPr>
          <t>Judge:</t>
        </r>
        <r>
          <rPr>
            <sz val="11"/>
            <color indexed="81"/>
            <rFont val="Tahoma"/>
            <family val="2"/>
          </rPr>
          <t xml:space="preserve">
Insert amount from Annual Budget: Officer's Salary Fund, Receipts, "Transfer from General Fund"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Ross Sharp</author>
  </authors>
  <commentList>
    <comment ref="C15" authorId="0" shapeId="0" xr:uid="{8FD0AE54-BB7A-4F50-9CCA-2147CACEFF6F}">
      <text>
        <r>
          <rPr>
            <b/>
            <sz val="11"/>
            <color indexed="81"/>
            <rFont val="Tahoma"/>
            <family val="2"/>
          </rPr>
          <t>Judge:</t>
        </r>
        <r>
          <rPr>
            <sz val="11"/>
            <color indexed="81"/>
            <rFont val="Tahoma"/>
            <family val="2"/>
          </rPr>
          <t xml:space="preserve"> Calculate additional "RETIREMENT" for Deputy Clerk overtime. Multiply additional overtime salary by the current retirement funding rate. Add this amount to "RETIREMENT".</t>
        </r>
        <r>
          <rPr>
            <sz val="9"/>
            <color indexed="81"/>
            <rFont val="Tahoma"/>
            <family val="2"/>
          </rPr>
          <t xml:space="preserve">
</t>
        </r>
      </text>
    </comment>
    <comment ref="C16" authorId="0" shapeId="0" xr:uid="{D8C2CE71-EDE8-4FD3-B1A2-9D5918F8B29E}">
      <text>
        <r>
          <rPr>
            <b/>
            <sz val="11"/>
            <color indexed="81"/>
            <rFont val="Tahoma"/>
            <family val="2"/>
          </rPr>
          <t xml:space="preserve">Judge: </t>
        </r>
        <r>
          <rPr>
            <sz val="11"/>
            <color indexed="81"/>
            <rFont val="Tahoma"/>
            <family val="2"/>
          </rPr>
          <t>Calculate additional "FICA" for Deputy Clerk overtime. Multiply additional overtime salary by the current FICA funding rate. Add this amount to "FICA".</t>
        </r>
      </text>
    </comment>
    <comment ref="C22" authorId="0" shapeId="0" xr:uid="{699C82C9-96FD-48F8-8B0F-A4C3403739EE}">
      <text>
        <r>
          <rPr>
            <sz val="11"/>
            <color indexed="81"/>
            <rFont val="Tahoma"/>
            <family val="2"/>
          </rPr>
          <t>Judge: Calculate overtime pay amount ($28.16) and multiply by 40 hours. Add this dollar amount to "DEPUTY CLERK" salary.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Judge</author>
  </authors>
  <commentList>
    <comment ref="E17" authorId="0" shapeId="0" xr:uid="{32FCB129-0929-4712-B47D-6FD3B2E75CE3}">
      <text>
        <r>
          <rPr>
            <b/>
            <sz val="11"/>
            <color indexed="81"/>
            <rFont val="Tahoma"/>
            <family val="2"/>
          </rPr>
          <t xml:space="preserve">Judge: </t>
        </r>
        <r>
          <rPr>
            <sz val="11"/>
            <color indexed="81"/>
            <rFont val="Tahoma"/>
            <family val="2"/>
          </rPr>
          <t>Insert amount from Annual Report-Officer's Salary, "Book Balance December 31".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14" authorId="0" shapeId="0" xr:uid="{00000000-0006-0000-2500-000001000000}">
      <text>
        <r>
          <rPr>
            <b/>
            <sz val="11"/>
            <color indexed="81"/>
            <rFont val="Tahoma"/>
            <family val="2"/>
          </rPr>
          <t xml:space="preserve">Judge: </t>
        </r>
        <r>
          <rPr>
            <sz val="11"/>
            <color indexed="81"/>
            <rFont val="Tahoma"/>
            <family val="2"/>
          </rPr>
          <t xml:space="preserve">Insert amount from Annual Report "Permanent Improvement-Book Balance Jan. 1, Total Available Funds".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Ross Sharp</author>
    <author>Judge</author>
  </authors>
  <commentList>
    <comment ref="C19" authorId="0" shapeId="0" xr:uid="{0905A2F1-53C4-44F2-A1B9-49A75418078B}">
      <text>
        <r>
          <rPr>
            <b/>
            <sz val="12"/>
            <color indexed="81"/>
            <rFont val="Tahoma"/>
            <family val="2"/>
          </rPr>
          <t>Judge:</t>
        </r>
        <r>
          <rPr>
            <sz val="12"/>
            <color indexed="81"/>
            <rFont val="Tahoma"/>
            <family val="2"/>
          </rPr>
          <t xml:space="preserve">Insert amount from Annual Budget -Road &amp; Bridge Fund: Receipts, "Balance, January 1".
</t>
        </r>
        <r>
          <rPr>
            <sz val="9"/>
            <color indexed="81"/>
            <rFont val="Tahoma"/>
            <family val="2"/>
          </rPr>
          <t xml:space="preserve">
</t>
        </r>
      </text>
    </comment>
    <comment ref="E19" authorId="0" shapeId="0" xr:uid="{00000000-0006-0000-2700-000002000000}">
      <text>
        <r>
          <rPr>
            <b/>
            <sz val="12"/>
            <color indexed="81"/>
            <rFont val="Tahoma"/>
            <family val="2"/>
          </rPr>
          <t>Judge:</t>
        </r>
        <r>
          <rPr>
            <sz val="12"/>
            <color indexed="81"/>
            <rFont val="Tahoma"/>
            <family val="2"/>
          </rPr>
          <t xml:space="preserve">Insert amount from Annual Budget -Road &amp; Bridge Fund: Receipts, "Balance, January 1".
</t>
        </r>
        <r>
          <rPr>
            <sz val="9"/>
            <color indexed="81"/>
            <rFont val="Tahoma"/>
            <family val="2"/>
          </rPr>
          <t xml:space="preserve">
</t>
        </r>
      </text>
    </comment>
    <comment ref="G19" authorId="1" shapeId="0" xr:uid="{00000000-0006-0000-2700-000003000000}">
      <text>
        <r>
          <rPr>
            <b/>
            <sz val="12"/>
            <color indexed="81"/>
            <rFont val="Tahoma"/>
            <family val="2"/>
          </rPr>
          <t>Judge:</t>
        </r>
        <r>
          <rPr>
            <sz val="12"/>
            <color indexed="81"/>
            <rFont val="Tahoma"/>
            <family val="2"/>
          </rPr>
          <t>from Annual Report "Book Balance December 31" and "Certificate of Deposit" which is "Total Available Funds".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C21" authorId="0" shapeId="0" xr:uid="{00000000-0006-0000-2800-000001000000}">
      <text>
        <r>
          <rPr>
            <b/>
            <sz val="12"/>
            <color indexed="81"/>
            <rFont val="Tahoma"/>
            <family val="2"/>
          </rPr>
          <t xml:space="preserve">Judge: </t>
        </r>
        <r>
          <rPr>
            <sz val="12"/>
            <color indexed="81"/>
            <rFont val="Tahoma"/>
            <family val="2"/>
          </rPr>
          <t>Insert amount from Annual Report "Road &amp; Bridge Book Balance Dec. 31, Total Available Funds".</t>
        </r>
      </text>
    </comment>
    <comment ref="E21" authorId="1" shapeId="0" xr:uid="{00000000-0006-0000-2800-000002000000}">
      <text>
        <r>
          <rPr>
            <b/>
            <sz val="12"/>
            <color indexed="81"/>
            <rFont val="Tahoma"/>
            <family val="2"/>
          </rPr>
          <t>Judge:</t>
        </r>
        <r>
          <rPr>
            <sz val="12"/>
            <color indexed="81"/>
            <rFont val="Tahoma"/>
            <family val="2"/>
          </rPr>
          <t xml:space="preserve">
Insert amount from Annual Budget: Road &amp; Bridge Fund, Expenditures, "Balance End Of Year"</t>
        </r>
      </text>
    </comment>
  </commentList>
</comments>
</file>

<file path=xl/sharedStrings.xml><?xml version="1.0" encoding="utf-8"?>
<sst xmlns="http://schemas.openxmlformats.org/spreadsheetml/2006/main" count="1430" uniqueCount="846">
  <si>
    <t>ACTUAL</t>
  </si>
  <si>
    <t>BUDGETED</t>
  </si>
  <si>
    <t>ESTIMATED</t>
  </si>
  <si>
    <t>RECEIPTS</t>
  </si>
  <si>
    <t>EXPENDITURES</t>
  </si>
  <si>
    <t>ESTRAY</t>
  </si>
  <si>
    <t>TOTAL RECEIPTS</t>
  </si>
  <si>
    <t>BALANCE, JANUARY 1</t>
  </si>
  <si>
    <r>
      <t xml:space="preserve">TOTAL RESOURCES </t>
    </r>
    <r>
      <rPr>
        <b/>
        <sz val="8"/>
        <color theme="1"/>
        <rFont val="Times New Roman"/>
        <family val="1"/>
      </rPr>
      <t>(RECEIPTS + BALANCE)</t>
    </r>
  </si>
  <si>
    <t>JURY COMMISSION</t>
  </si>
  <si>
    <t>GRAND JURORS</t>
  </si>
  <si>
    <t>PETIT JURORS</t>
  </si>
  <si>
    <t>JURY MEALS</t>
  </si>
  <si>
    <t>TOTAL EXPENDITURES</t>
  </si>
  <si>
    <t>BALANCE,  END OF YEAR</t>
  </si>
  <si>
    <t>TOTAL EXPENDITURES+BALANCE</t>
  </si>
  <si>
    <t>JURY FUND</t>
  </si>
  <si>
    <t>GENERAL FUND</t>
  </si>
  <si>
    <t>RENT, ANNEX</t>
  </si>
  <si>
    <t>RENT, EVENT CENTER</t>
  </si>
  <si>
    <r>
      <t xml:space="preserve">TOTAL RESOURCES </t>
    </r>
    <r>
      <rPr>
        <b/>
        <sz val="8"/>
        <color theme="1"/>
        <rFont val="Times New Roman"/>
        <family val="1"/>
      </rPr>
      <t>(RECEIPTS+BALANCE)</t>
    </r>
  </si>
  <si>
    <t>DEDUCT TRANSFER TO OFFICER'S SALARY</t>
  </si>
  <si>
    <t>TOTAL AVAILABLE RESOURCES FOR GENERAL FUND</t>
  </si>
  <si>
    <t>GENERAL FUND (con't)</t>
  </si>
  <si>
    <t>COMMISSIONER'S COURT</t>
  </si>
  <si>
    <t>TOTAL COMMISSIONER'S COURT</t>
  </si>
  <si>
    <t>COURTHOUSE &amp; BUILDINGS</t>
  </si>
  <si>
    <t>RENT, RADIO TOWER</t>
  </si>
  <si>
    <t>PRISONER EXPENSE/HOUSING</t>
  </si>
  <si>
    <t>TOTAL COURTHOUSE &amp; BUILDINGS</t>
  </si>
  <si>
    <t>EVENT CENTER &amp; ARENA</t>
  </si>
  <si>
    <t>COUNTY EXTENSION OFFICE</t>
  </si>
  <si>
    <t>PICK-UP &amp; TRAILER REPAIRS</t>
  </si>
  <si>
    <t>4-H TEACHING MATERIALS</t>
  </si>
  <si>
    <t>TOTAL EXTENSION OFFICE</t>
  </si>
  <si>
    <t>COUNTY ADMINISTRATION</t>
  </si>
  <si>
    <t>COURT COST</t>
  </si>
  <si>
    <t>ATTORNEY FEES</t>
  </si>
  <si>
    <t>BONDS</t>
  </si>
  <si>
    <t>LEGAL NOTICES</t>
  </si>
  <si>
    <t>LAW LIBRARY</t>
  </si>
  <si>
    <t>JUDICIAL ASSESSMENT</t>
  </si>
  <si>
    <t>INDIGENT DEFENSE</t>
  </si>
  <si>
    <t>INDIGENT WELFARE</t>
  </si>
  <si>
    <t>INDIGENT HEALTH CARE</t>
  </si>
  <si>
    <t>AUDIT</t>
  </si>
  <si>
    <t>DRUG TESTING</t>
  </si>
  <si>
    <t>TOTAL COUNTY ADMINISTRATION</t>
  </si>
  <si>
    <t>DRINKING WATER</t>
  </si>
  <si>
    <t>COUNTY SUPPORT</t>
  </si>
  <si>
    <t>TRAPPER SALARY FUND</t>
  </si>
  <si>
    <t>AMBULANCE &amp; EMS</t>
  </si>
  <si>
    <t>WEST TEXAS CENTERS FOR MHMR</t>
  </si>
  <si>
    <t>TOTAL COUNTY SUPPORT</t>
  </si>
  <si>
    <t>BALANCE END OF YEAR</t>
  </si>
  <si>
    <t>VEHICLE TITLE FEES</t>
  </si>
  <si>
    <t>J.P. FINES - COUNTY</t>
  </si>
  <si>
    <t>J.P. FINES - STATE</t>
  </si>
  <si>
    <t>J.P. FINES - OMNI</t>
  </si>
  <si>
    <t>STATE SUPPORT-COUNTY ATTORNEY</t>
  </si>
  <si>
    <t>TRANSFER FROM GENERAL FUND</t>
  </si>
  <si>
    <r>
      <t xml:space="preserve">TOTAL RESOURCES </t>
    </r>
    <r>
      <rPr>
        <b/>
        <sz val="8"/>
        <color theme="1"/>
        <rFont val="Times New Roman"/>
        <family val="1"/>
      </rPr>
      <t>(RECEIPTS+BALANCE+TRANSFER)</t>
    </r>
  </si>
  <si>
    <t>OFFICER'S SALARY FUND</t>
  </si>
  <si>
    <t>OFFICER'S SALARY FUND (con't)</t>
  </si>
  <si>
    <t>SHERIFF/TAC</t>
  </si>
  <si>
    <t>INVESTIGATION</t>
  </si>
  <si>
    <t>VOTER REGISTRATION EXPENSES</t>
  </si>
  <si>
    <t>TOTAL SHERIFF/TAC</t>
  </si>
  <si>
    <t>COUNTY JUDGE</t>
  </si>
  <si>
    <t>TOTAL COUNTY JUDGE</t>
  </si>
  <si>
    <t>COUNTY &amp; DISTRICT CLERK</t>
  </si>
  <si>
    <t>TOTAL COUNTY &amp; DISTRICT CLERK</t>
  </si>
  <si>
    <t>COUNTY TREASURER</t>
  </si>
  <si>
    <t>TOTAL COUNTY TREASURER</t>
  </si>
  <si>
    <t>JUSTICE OF THE PEACE</t>
  </si>
  <si>
    <t>OMNI BASE</t>
  </si>
  <si>
    <t>TOTAL JUSTICE OF THE PEACE</t>
  </si>
  <si>
    <t>DISTRICT COURT REPORTER</t>
  </si>
  <si>
    <t>TOTAL DISTRICT COURT REPORTER</t>
  </si>
  <si>
    <t>COUNTY ATTORNEY</t>
  </si>
  <si>
    <t>TOTAL COUNTY ATTORNEY</t>
  </si>
  <si>
    <t>OFFICER'S SALARY ADMINISTRATION</t>
  </si>
  <si>
    <t>TOTAL OFFICER'S SALARY ADMINISTRATION</t>
  </si>
  <si>
    <t>TOTAL GENERAL FUND EXPENDITURES</t>
  </si>
  <si>
    <t>TOTAL OFFICER'S SALARY FUND EXPENDITURES</t>
  </si>
  <si>
    <t>TOTAL ROAD &amp; BRIDGE RECEIPTS</t>
  </si>
  <si>
    <t>ROAD &amp; BRIDGE FUND</t>
  </si>
  <si>
    <t>BALANCE, END OF YEAR</t>
  </si>
  <si>
    <t>TOTAL AVAILABLE RESOURCES</t>
  </si>
  <si>
    <t>PRECINCT #1</t>
  </si>
  <si>
    <t>TOTAL DISBURSEMENTS</t>
  </si>
  <si>
    <t>TOTAL PRECINCT #1 DISBURSEMENTS+BALANCE</t>
  </si>
  <si>
    <t>PRECINCT #2</t>
  </si>
  <si>
    <t>LEASE-PRECINCT BUILDING</t>
  </si>
  <si>
    <t>PRECINCT #3</t>
  </si>
  <si>
    <t>TOTAL RECIEPTS</t>
  </si>
  <si>
    <t>PRECINCT #4</t>
  </si>
  <si>
    <t>RECEIPTS &amp; EXPENDITURES</t>
  </si>
  <si>
    <r>
      <t xml:space="preserve">TOTAL RESOURCES </t>
    </r>
    <r>
      <rPr>
        <b/>
        <sz val="9"/>
        <color theme="1"/>
        <rFont val="Times New Roman"/>
        <family val="1"/>
      </rPr>
      <t>(RECEIPTS+BALANCE)</t>
    </r>
  </si>
  <si>
    <t>TOTAL RESOURCES</t>
  </si>
  <si>
    <t>BUILDINGS-IMPROVEMENT &amp; REPAIRS</t>
  </si>
  <si>
    <t>GENERAL-IMPROVEMENTS &amp; REPAIRS</t>
  </si>
  <si>
    <t>WATER SYSTEM IMPROVEMENTS</t>
  </si>
  <si>
    <t>TOTAL PERMANENT IMPROVEMENT EXPENDITURES + BALANCE</t>
  </si>
  <si>
    <t>PERMANENT IMPROVEMENT FUND</t>
  </si>
  <si>
    <t>Items</t>
  </si>
  <si>
    <t>Jury Fund</t>
  </si>
  <si>
    <t>General Fund</t>
  </si>
  <si>
    <t>Officer's Salary Fund</t>
  </si>
  <si>
    <t>Permanent Improvement Fund</t>
  </si>
  <si>
    <t>Road and Bridge Fund</t>
  </si>
  <si>
    <t>Interest and Sinking Fund</t>
  </si>
  <si>
    <t>Total All Funds</t>
  </si>
  <si>
    <t>BEGINNING BALANCES</t>
  </si>
  <si>
    <t>DEDUCT TRANSFERS OUT</t>
  </si>
  <si>
    <t>AVAILABLE RESOURCES</t>
  </si>
  <si>
    <t>APPROVED BUDGETED EXPENDITURES</t>
  </si>
  <si>
    <t>EXPENDITURES AND BALANCES</t>
  </si>
  <si>
    <t>TOTAL EXPENDITURES + BALANCE</t>
  </si>
  <si>
    <t>TOBACCO FUND</t>
  </si>
  <si>
    <t>AVAILABLE REVENUE</t>
  </si>
  <si>
    <t>Tax Rate by Fund</t>
  </si>
  <si>
    <t>COUNTY WATER</t>
  </si>
  <si>
    <t>TOTAL COUNTY WATER</t>
  </si>
  <si>
    <t xml:space="preserve"> </t>
  </si>
  <si>
    <t>TOTAL GENERAL EXPENDITURES + BALANCE</t>
  </si>
  <si>
    <t>SUB TOTAL RECEIPTS+BALANCE</t>
  </si>
  <si>
    <t>BUDGET</t>
  </si>
  <si>
    <t>HISTORICAL FUND</t>
  </si>
  <si>
    <t xml:space="preserve">TOTAL HISTORICAL FUND EXPENDITURES + BALANCE                    </t>
  </si>
  <si>
    <t>Historical Fund</t>
  </si>
  <si>
    <t>FUND BALANCE SUPPLEMENT</t>
  </si>
  <si>
    <r>
      <t xml:space="preserve">I&amp;S FUNDS </t>
    </r>
    <r>
      <rPr>
        <sz val="12"/>
        <color theme="1"/>
        <rFont val="Times New Roman"/>
        <family val="1"/>
      </rPr>
      <t>(DEBT SERVICE)</t>
    </r>
  </si>
  <si>
    <t>I&amp;S FUND -  DEBT SERVICE</t>
  </si>
  <si>
    <r>
      <t xml:space="preserve">TOTAL I&amp;S FUND </t>
    </r>
    <r>
      <rPr>
        <b/>
        <sz val="14"/>
        <color theme="1"/>
        <rFont val="Times New Roman"/>
        <family val="1"/>
      </rPr>
      <t>(DEBT SERVICE)</t>
    </r>
    <r>
      <rPr>
        <b/>
        <sz val="16"/>
        <color theme="1"/>
        <rFont val="Times New Roman"/>
        <family val="1"/>
      </rPr>
      <t xml:space="preserve"> EXPENDITURES + BALANCE</t>
    </r>
  </si>
  <si>
    <t>TOTAL PRECINCT #2              DISBURSEMENTS + BALANCE</t>
  </si>
  <si>
    <t>TOTAL PRECINCT #3               DISBURSEMENTS + BALANCE</t>
  </si>
  <si>
    <t>TOTAL PRECINCT #4             DISBURSEMENTS + BALANCE</t>
  </si>
  <si>
    <t>DISTRICT JUDGE SUPPLEMENT</t>
  </si>
  <si>
    <t>AMENDED</t>
  </si>
  <si>
    <t>Tax Rate</t>
  </si>
  <si>
    <t>TOTAL EVENT CENTER &amp; ARENA</t>
  </si>
  <si>
    <t>APPRAISAL DISTRICT SUPPORT</t>
  </si>
  <si>
    <t>UNEMPLOYMENT COMPENSATION</t>
  </si>
  <si>
    <t>WORKER'S COMPENSATION</t>
  </si>
  <si>
    <t>VICTIM SERVICES</t>
  </si>
  <si>
    <t>PRECINCT 1 FUND</t>
  </si>
  <si>
    <t>PRECINCT 2 FUND</t>
  </si>
  <si>
    <t>PRECINCT 3 FUND</t>
  </si>
  <si>
    <t>PRECINCT 4 FUND</t>
  </si>
  <si>
    <t>J.P. FINES - OTHER</t>
  </si>
  <si>
    <t>STATE SUPPORT-COUNTY JUDGE</t>
  </si>
  <si>
    <t>EQUIPMENT-RM</t>
  </si>
  <si>
    <t>TRAVEL/TRAINING-CC</t>
  </si>
  <si>
    <t>TRAVEL/TRAINING-CW</t>
  </si>
  <si>
    <t>TRAINING/TRANSPORT-SO</t>
  </si>
  <si>
    <t>TRAVEL-SO</t>
  </si>
  <si>
    <t>TRAVEL/TRAINING-CJ</t>
  </si>
  <si>
    <t>TRAVEL/TRAINING-CT</t>
  </si>
  <si>
    <t>TRAVEL/TRAINING-JP</t>
  </si>
  <si>
    <t>TRAVEL/TRAINING-CA</t>
  </si>
  <si>
    <t>CUSTODIAL SUPPLIES-CH</t>
  </si>
  <si>
    <t>CUSTODIAL SUPPLIES-EC</t>
  </si>
  <si>
    <t>CONTINGENCY-GF</t>
  </si>
  <si>
    <t>EQUIPMENT-CS</t>
  </si>
  <si>
    <t>OFFICER'S SALARY FUND TOTAL EXPENDITURES SUMMARY</t>
  </si>
  <si>
    <t>EQUIPMENT-PT</t>
  </si>
  <si>
    <t>OFFICE SUPPLIES-PT</t>
  </si>
  <si>
    <t>TRAINING-PT</t>
  </si>
  <si>
    <t xml:space="preserve">2016 actual </t>
  </si>
  <si>
    <t>amount</t>
  </si>
  <si>
    <t>principal</t>
  </si>
  <si>
    <t>interest</t>
  </si>
  <si>
    <t>EQUIPMENT-SO</t>
  </si>
  <si>
    <t>OFFICE SUPPLIES-SO</t>
  </si>
  <si>
    <t>POSTAGE-SO</t>
  </si>
  <si>
    <t>EQUIPMENT-CJ</t>
  </si>
  <si>
    <t>OFFICE SUPPLIES-CJ</t>
  </si>
  <si>
    <t>POSTAGE-CJ</t>
  </si>
  <si>
    <t>EQUIPMENT-CDC</t>
  </si>
  <si>
    <t>OFFICE SUPPLIES-CDC</t>
  </si>
  <si>
    <t>SOFTWARE-CDC</t>
  </si>
  <si>
    <t>EQUIPMENT-RB</t>
  </si>
  <si>
    <t>FUEL, OIL &amp; GREASE-RB</t>
  </si>
  <si>
    <t>GROSS WEIGHT, STATE-RB</t>
  </si>
  <si>
    <t>LATERAL ROAD, STATE-RB</t>
  </si>
  <si>
    <t>PARTS &amp; REPAIRS-RB</t>
  </si>
  <si>
    <t>TIRES &amp; TUBES-RB</t>
  </si>
  <si>
    <t>TOOLS &amp; SUPPLIES-RB</t>
  </si>
  <si>
    <t>EQUIPMENT-P1</t>
  </si>
  <si>
    <t>FUEL, OIL &amp; GREASE-P1</t>
  </si>
  <si>
    <t>PARTS &amp; REPAIRS-P1</t>
  </si>
  <si>
    <t>ROAD CONSTRUCTION-P1</t>
  </si>
  <si>
    <t>TIRES &amp; TUBES-P1</t>
  </si>
  <si>
    <t>TOOLS &amp; SUPPLIES-P1</t>
  </si>
  <si>
    <t>EQUIPMENT-P2</t>
  </si>
  <si>
    <t>PARTS &amp; REPAIRS-P2</t>
  </si>
  <si>
    <t>ROAD CONSTRUCTION-P2</t>
  </si>
  <si>
    <t>TIRES &amp; TUBES-P2</t>
  </si>
  <si>
    <t>TOOL &amp; SUPPLIES-P2</t>
  </si>
  <si>
    <t>EQUIPMENT-P3</t>
  </si>
  <si>
    <t>FUEL, OIL &amp; GREASE-P3</t>
  </si>
  <si>
    <t>PARTS &amp; REPAIRS-P3</t>
  </si>
  <si>
    <t>TIRES &amp; TUBES-P3</t>
  </si>
  <si>
    <t>TOOLS &amp; SUPPLIES-P3</t>
  </si>
  <si>
    <t>EQUIPMENT-P4</t>
  </si>
  <si>
    <t>FUEL, OIL &amp; GREASE-P4</t>
  </si>
  <si>
    <t>PARTS &amp; REPAIRS-P4</t>
  </si>
  <si>
    <t>ROAD CONSTRUCTION-P4</t>
  </si>
  <si>
    <t>TIRES &amp; TUBES-P4</t>
  </si>
  <si>
    <t>TOOLS &amp; SUPPLIES-P4</t>
  </si>
  <si>
    <r>
      <t xml:space="preserve">MAINTENANCE &amp; REPAIR-CH </t>
    </r>
    <r>
      <rPr>
        <sz val="10"/>
        <color theme="1"/>
        <rFont val="Times New Roman"/>
        <family val="1"/>
      </rPr>
      <t>(GROUNDS)</t>
    </r>
  </si>
  <si>
    <t>OFFICE SUPPLIES-CH</t>
  </si>
  <si>
    <t>PARTS &amp; REPAIRS-CH</t>
  </si>
  <si>
    <t>PEST CONTROL-CH</t>
  </si>
  <si>
    <t>TOOLS &amp; SUPPLIES-CH</t>
  </si>
  <si>
    <t>CUSTODIAL SERVICES-EC</t>
  </si>
  <si>
    <t>EQUIPMENT-EC</t>
  </si>
  <si>
    <t>PEST CONTROL-EC</t>
  </si>
  <si>
    <t>TOOLS &amp; SUPPLIES-EC</t>
  </si>
  <si>
    <t xml:space="preserve">     ELECTRIC-EC</t>
  </si>
  <si>
    <t xml:space="preserve">     PROPANE-EC</t>
  </si>
  <si>
    <t xml:space="preserve">     TELEPHONE &amp; INTERNET-EC</t>
  </si>
  <si>
    <t>EQUIPMENT-CE</t>
  </si>
  <si>
    <t>OFFICE SUPPLIES-CE</t>
  </si>
  <si>
    <t>POSTAGE-CE</t>
  </si>
  <si>
    <t>TOOLS &amp; SUPPLIES-CE</t>
  </si>
  <si>
    <t>FUEL, OIL, &amp; GREASE-CE</t>
  </si>
  <si>
    <t>TECH FUND-CDC</t>
  </si>
  <si>
    <t>TECH FUND-JP</t>
  </si>
  <si>
    <t>COUNTY CLERK FEES-OSR</t>
  </si>
  <si>
    <t>DISTRICT CLERK FEES-OSR</t>
  </si>
  <si>
    <t>FEES-GFR</t>
  </si>
  <si>
    <t>INDIGENT DEFENSE-GFR</t>
  </si>
  <si>
    <t>MISCELLANEOUS-GFR</t>
  </si>
  <si>
    <t>REFUNDS-GFR</t>
  </si>
  <si>
    <t xml:space="preserve">     FUEL, OIL, GREASE-CH</t>
  </si>
  <si>
    <t xml:space="preserve">     PARTS &amp; REPAIRS-CH</t>
  </si>
  <si>
    <t xml:space="preserve">     TIRES-CH</t>
  </si>
  <si>
    <t xml:space="preserve">     ELECTRIC-CH</t>
  </si>
  <si>
    <t xml:space="preserve">     PROPANE-CH</t>
  </si>
  <si>
    <t xml:space="preserve">     TELEPHONE &amp; INTERNET-CH</t>
  </si>
  <si>
    <t>EQUIPMENT-CH</t>
  </si>
  <si>
    <t>LIABLITY INSURANCE</t>
  </si>
  <si>
    <t>PARTS &amp; REPAIRS-CW</t>
  </si>
  <si>
    <t>POSTAGE-CW</t>
  </si>
  <si>
    <t>REFUND-CW</t>
  </si>
  <si>
    <t>TOOLS &amp; SUPPLIES-CW</t>
  </si>
  <si>
    <r>
      <t xml:space="preserve">IMPORT FEES </t>
    </r>
    <r>
      <rPr>
        <sz val="9"/>
        <color theme="1"/>
        <rFont val="Times New Roman"/>
        <family val="1"/>
      </rPr>
      <t>(MUWCD)</t>
    </r>
  </si>
  <si>
    <t>OFFICE SUPPLIES-CA</t>
  </si>
  <si>
    <t>POSTAGE-CA</t>
  </si>
  <si>
    <t>TRAVEL-CR</t>
  </si>
  <si>
    <t>OFFICE SUPPLIES-JP</t>
  </si>
  <si>
    <t>POSTAGE-JP</t>
  </si>
  <si>
    <t>PART-TIME CLERK-CDC</t>
  </si>
  <si>
    <t>POSTAGE-CDC</t>
  </si>
  <si>
    <t>EQUIPMENT-CT</t>
  </si>
  <si>
    <t>OFFICE SUPPLIES-CT</t>
  </si>
  <si>
    <t>POSTAGE-CT</t>
  </si>
  <si>
    <t>EQUIPMENT RENTAL-CDC</t>
  </si>
  <si>
    <t>TRAVEL/TRAINING-CDC</t>
  </si>
  <si>
    <t>ADMINISTRATIVE FEES-CW</t>
  </si>
  <si>
    <t>CONSTRUCTION-CW</t>
  </si>
  <si>
    <t>ENGINEERING FEES-CW</t>
  </si>
  <si>
    <t>ADMINISTRATIVE EXPENSE-CC</t>
  </si>
  <si>
    <t>FEES-HF</t>
  </si>
  <si>
    <t>LABOR-HF</t>
  </si>
  <si>
    <t>POSTAGE-HF</t>
  </si>
  <si>
    <t>SUPPLIES-HF</t>
  </si>
  <si>
    <t>REFUND-HFR</t>
  </si>
  <si>
    <t>AD VALOREM-HFR</t>
  </si>
  <si>
    <t>FUND RAISERS-HFR</t>
  </si>
  <si>
    <t>DONATIONS-HFR</t>
  </si>
  <si>
    <t>SECURITY SERVICES-CS</t>
  </si>
  <si>
    <t>IMAGE UPLOAD-RM</t>
  </si>
  <si>
    <t>RECORD BOOKS-RM</t>
  </si>
  <si>
    <t>RECORDING PAPER-RM</t>
  </si>
  <si>
    <t>RECORDS ARCHIVE-RA</t>
  </si>
  <si>
    <t>COUNTY/DISTRICT CLERK FEES-RMR</t>
  </si>
  <si>
    <t>IT SERVICES-SO</t>
  </si>
  <si>
    <t>This blank page is intentional.</t>
  </si>
  <si>
    <t>EQUIPMENT-HCF</t>
  </si>
  <si>
    <t>SEMINAR-HCF</t>
  </si>
  <si>
    <t>TEXAS PLAINS TRAIL</t>
  </si>
  <si>
    <t>WATER RECEIPTS</t>
  </si>
  <si>
    <t>RENT, HOUSING</t>
  </si>
  <si>
    <t>FUND TRANSFER CORRECTION</t>
  </si>
  <si>
    <t xml:space="preserve">     BORDEN COUNTY VFD</t>
  </si>
  <si>
    <t xml:space="preserve">     FLUVANNA VFD</t>
  </si>
  <si>
    <t xml:space="preserve">     VEHICLE PURCHASE-CH</t>
  </si>
  <si>
    <t>HOUSING MAINTENANCE</t>
  </si>
  <si>
    <t>VEHICLE ALLOWANCE-P1</t>
  </si>
  <si>
    <t>RE-DISTRICTING SERVICES</t>
  </si>
  <si>
    <t>SOFTWARE/TECH SUPPORT-CT</t>
  </si>
  <si>
    <t>VEHICLE ALLOWANCE-P2</t>
  </si>
  <si>
    <t>VEHICLE ALLOWANCE-P3</t>
  </si>
  <si>
    <t>VEHICLE ALLOWANCE-P4</t>
  </si>
  <si>
    <t>PART-TIME CLERK-RM</t>
  </si>
  <si>
    <t>TCLEOSE TRAINING-SHERIFF</t>
  </si>
  <si>
    <t>INTREPRETER</t>
  </si>
  <si>
    <t>AD VALOREM - RECEIPTS &amp; DISBURSEMENTS</t>
  </si>
  <si>
    <t>AD VALOREM TAX</t>
  </si>
  <si>
    <t>DISBURSEMENTS</t>
  </si>
  <si>
    <t>AMBULANCE REPLACEMENT FUND</t>
  </si>
  <si>
    <t>CAPITAL CREDIT REFUND-GFR</t>
  </si>
  <si>
    <r>
      <t xml:space="preserve">TOWER LEASE </t>
    </r>
    <r>
      <rPr>
        <sz val="9"/>
        <color theme="1"/>
        <rFont val="Times New Roman"/>
        <family val="1"/>
      </rPr>
      <t>(POKA LAMBRO)</t>
    </r>
  </si>
  <si>
    <t>AD VALOREM-GFR</t>
  </si>
  <si>
    <t>UTILITIES:</t>
  </si>
  <si>
    <t>REFUND-EC</t>
  </si>
  <si>
    <t>VEHICLE:</t>
  </si>
  <si>
    <t>OFFICE SUPPLIES-CW</t>
  </si>
  <si>
    <t xml:space="preserve">     O'DONNELL VFD</t>
  </si>
  <si>
    <t>PART-TIME CLERK-RA</t>
  </si>
  <si>
    <t>COUNTY CLERK FEES-PTR</t>
  </si>
  <si>
    <t>COPSYNC-SOFTWARE</t>
  </si>
  <si>
    <t>JUVENILE PROBATION BOARD</t>
  </si>
  <si>
    <t>CAPITAL CREDIT REFUND-P4R</t>
  </si>
  <si>
    <t>FEES-P4R</t>
  </si>
  <si>
    <t>GROSS WEIGHT, STATE-P4R</t>
  </si>
  <si>
    <t>INTEREST, C.D.-P4R</t>
  </si>
  <si>
    <t>LATERAL ROAD, STATE-P4R</t>
  </si>
  <si>
    <t>MACHINE HIRE-P4R</t>
  </si>
  <si>
    <t>PIPELINE CROSSING-P4R</t>
  </si>
  <si>
    <t>REFUND-P4R</t>
  </si>
  <si>
    <t>SALE OF EQUIPMENT-P4R</t>
  </si>
  <si>
    <t>FEES-P3R</t>
  </si>
  <si>
    <t>GROSS WEIGHT, STATE-P3R</t>
  </si>
  <si>
    <t>INTEREST, C.D.-P3R</t>
  </si>
  <si>
    <t>LATERAL ROAD, STATE-P3R</t>
  </si>
  <si>
    <t>MACHINE HIRE-P3R</t>
  </si>
  <si>
    <t>PIPELINE CROSSINGS-P3R</t>
  </si>
  <si>
    <t>REFUND-P3R</t>
  </si>
  <si>
    <t>SALE OF EQUIPMENT-P3R</t>
  </si>
  <si>
    <t>CAPITOL CREDIT REFUND-P2R</t>
  </si>
  <si>
    <t>FEES-P2R</t>
  </si>
  <si>
    <t>GROSS WEIGHT, STATE-P2R</t>
  </si>
  <si>
    <t>INTEREST, C.D.-P2R</t>
  </si>
  <si>
    <t>LATERAL ROAD, STATE-P2R</t>
  </si>
  <si>
    <t>MACHINE HIRE-P2R</t>
  </si>
  <si>
    <t>PIPELINE CROSSING-P2R</t>
  </si>
  <si>
    <t>REFUND-P2R</t>
  </si>
  <si>
    <t>ROAD REPAIR-P2R</t>
  </si>
  <si>
    <t>SALE OF EQUIPMENT-P2R</t>
  </si>
  <si>
    <t>CAPITOL CREDIT REFUND-P1R</t>
  </si>
  <si>
    <t>FEES-P1R</t>
  </si>
  <si>
    <t>GROSS WEIGHT, STATE-P1R</t>
  </si>
  <si>
    <t>INTEREST, C.D.-P1R</t>
  </si>
  <si>
    <t>LATERAL ROAD, STATE-P1R</t>
  </si>
  <si>
    <t>MACHINE HIRE-P1R</t>
  </si>
  <si>
    <t>PIPELINE CROSSING-P1R</t>
  </si>
  <si>
    <t>REFUND-P1R</t>
  </si>
  <si>
    <t>SALE OF EQUIPMENT-P1R</t>
  </si>
  <si>
    <t>DONATIONS-HISTORICAL MARKERS</t>
  </si>
  <si>
    <t>RECEIPTS-HCFR</t>
  </si>
  <si>
    <t>%</t>
  </si>
  <si>
    <t>CHANGE</t>
  </si>
  <si>
    <t>COUNTY VEHICLE:</t>
  </si>
  <si>
    <t>SALARIES-CC</t>
  </si>
  <si>
    <t>EQUIPMENT-CW</t>
  </si>
  <si>
    <t xml:space="preserve">     TELEPHONE-CDC</t>
  </si>
  <si>
    <t xml:space="preserve">     TELEPHONE-CT</t>
  </si>
  <si>
    <t>DISTRICT CLERK FEES-RAR</t>
  </si>
  <si>
    <t>PAYROLL EXPENSE:</t>
  </si>
  <si>
    <t>AD VALOREM-RBR</t>
  </si>
  <si>
    <t>GROSS WEIGHT, STATE-RBR</t>
  </si>
  <si>
    <t>INSURANCE REFUND-RBR</t>
  </si>
  <si>
    <t>INTEREST, C.D.-RBR</t>
  </si>
  <si>
    <t>LATERAL ROAD, STATE-RBR</t>
  </si>
  <si>
    <t>REFUND-RBR</t>
  </si>
  <si>
    <t>ROAD DAMAGE-RBR</t>
  </si>
  <si>
    <t>SALE OF EQUIPMENT-RBR</t>
  </si>
  <si>
    <t>TRANSFER-RBR</t>
  </si>
  <si>
    <t>VEHICLE REGISTRATION-RBR</t>
  </si>
  <si>
    <t>AD VALOREM-PIR</t>
  </si>
  <si>
    <t>INSURANCE (STORM DAMAGE)-PIR</t>
  </si>
  <si>
    <t>INTEREST, C.D.-PIR</t>
  </si>
  <si>
    <t>REFUND-PIR</t>
  </si>
  <si>
    <t xml:space="preserve">     EMPLOYEE INSURANCE-CT</t>
  </si>
  <si>
    <t xml:space="preserve">     RETIREMENT-CT</t>
  </si>
  <si>
    <t xml:space="preserve">     EMPLOYEE INSURANCE-CH</t>
  </si>
  <si>
    <t xml:space="preserve">     RETIREMENT-CH</t>
  </si>
  <si>
    <t>SERVICE CHARGE-JF</t>
  </si>
  <si>
    <t>AD VALOREM-JFR</t>
  </si>
  <si>
    <t>DEPOSITORY INTEREST-JFR</t>
  </si>
  <si>
    <t>REFUND-JFR</t>
  </si>
  <si>
    <t>STATE JURY SUPPLEMENT-JFR</t>
  </si>
  <si>
    <t>BOOK ARCHIVE-CDC</t>
  </si>
  <si>
    <t>PERMANENT IMPROVEMENT FUND (PIR)</t>
  </si>
  <si>
    <t>JURY FUND (JFR)</t>
  </si>
  <si>
    <t>GENERAL FUND (GFR)</t>
  </si>
  <si>
    <t>HISTORICAL FUND (HFR)</t>
  </si>
  <si>
    <t>ROAD &amp; BRIDGE FUND (RBR)</t>
  </si>
  <si>
    <t>INTEREST, C.D.-HFR</t>
  </si>
  <si>
    <t>COUNTY/DISTRICT CLERK TECH FUND-OSR</t>
  </si>
  <si>
    <t>REFUNDS-OSR (MISCELLANEOUS)</t>
  </si>
  <si>
    <t>SHERIFF'S FEES</t>
  </si>
  <si>
    <t xml:space="preserve">     COUNTY CLERK-CSR</t>
  </si>
  <si>
    <t>SECURITY FEES:</t>
  </si>
  <si>
    <t xml:space="preserve">     DISTRICT CLERK-CSR</t>
  </si>
  <si>
    <t xml:space="preserve">     JUSTICE OF THE PEACE-CSR</t>
  </si>
  <si>
    <t>TRANSFER-ROAD &amp; BRIDGE FUND-P1R</t>
  </si>
  <si>
    <t>TRANSFER-ROAD &amp; BRIDGE FUND-P2R</t>
  </si>
  <si>
    <t>TRANSFER-ROAD &amp; BRIDGE FUND-P3R</t>
  </si>
  <si>
    <t>TRANSFER-ROAD &amp; BRIDGE FUND-P4R</t>
  </si>
  <si>
    <t>VOTING HOUSE RENT-CA</t>
  </si>
  <si>
    <t>IT SERVICES-CA</t>
  </si>
  <si>
    <t>LABOR:</t>
  </si>
  <si>
    <t>J.P. FINES - JURY</t>
  </si>
  <si>
    <t>J.P. FUND - TECH FUND</t>
  </si>
  <si>
    <t>ROAD CONSTRUCTION/MAINTENANCE-RB</t>
  </si>
  <si>
    <t>COURT RECORD PRESERVATION - DEDICATED FUND</t>
  </si>
  <si>
    <t>RECEIPTS-CRPR</t>
  </si>
  <si>
    <t>RECORDS PRESERVATION-CRP</t>
  </si>
  <si>
    <t>LANDFILL-CH</t>
  </si>
  <si>
    <r>
      <t xml:space="preserve">LANDFILL ATTENDANT-CH </t>
    </r>
    <r>
      <rPr>
        <sz val="10"/>
        <color theme="1"/>
        <rFont val="Times New Roman"/>
        <family val="1"/>
      </rPr>
      <t>(CONTRACT)</t>
    </r>
  </si>
  <si>
    <t>SALARY:</t>
  </si>
  <si>
    <t>SHERIFF</t>
  </si>
  <si>
    <t>COUNTY/DISTRICT CLERK-CDC</t>
  </si>
  <si>
    <t>JUSTICE OF THE PEACE-JP</t>
  </si>
  <si>
    <t>PART-TIME-P1</t>
  </si>
  <si>
    <t>PART-TIME-P2</t>
  </si>
  <si>
    <t>PART-TIME-P3</t>
  </si>
  <si>
    <t>PART-TIME</t>
  </si>
  <si>
    <t>SOFTWARE-SO</t>
  </si>
  <si>
    <t xml:space="preserve">PICK-UP &amp; TRAILER </t>
  </si>
  <si>
    <t>SECRETARY-CE</t>
  </si>
  <si>
    <t>TRAVEL-CE</t>
  </si>
  <si>
    <t xml:space="preserve">   TELEPHONE &amp; INTERNET-CE</t>
  </si>
  <si>
    <t>CEA-AG-CE</t>
  </si>
  <si>
    <t>PART-TIME-CW</t>
  </si>
  <si>
    <t>REFUND EXPENSE-P3</t>
  </si>
  <si>
    <t>REFUND EXPENSE-P2</t>
  </si>
  <si>
    <t>REFUND EXPENSE-P1</t>
  </si>
  <si>
    <t>ROAD CONSTRUCTION-P3</t>
  </si>
  <si>
    <t>REFUND EXPENSE-P4</t>
  </si>
  <si>
    <t>EMPLOYEE INSURANCE-CC</t>
  </si>
  <si>
    <t>RETIREMENT-CC</t>
  </si>
  <si>
    <t>EMPLOYEE INSURANCE-CW</t>
  </si>
  <si>
    <t>RETIREMENT-CW</t>
  </si>
  <si>
    <t>ELECTRIC-CW</t>
  </si>
  <si>
    <t>FUEL, OIL, GREASE-CW</t>
  </si>
  <si>
    <t>TIRES-CW</t>
  </si>
  <si>
    <t>GROUNDS MAINTENANCE-EC</t>
  </si>
  <si>
    <t>CLERK, PART-TIME-SO</t>
  </si>
  <si>
    <t>EMPLOYEE INSURANCE-SO</t>
  </si>
  <si>
    <t>RETIREMENT-SO</t>
  </si>
  <si>
    <t>TELEPHONE-SO</t>
  </si>
  <si>
    <t>FUEL, OIL, GREASE-SO</t>
  </si>
  <si>
    <t>REPAIRS-SO</t>
  </si>
  <si>
    <t>TIRES-SO</t>
  </si>
  <si>
    <t>VEHICLE ACQUISITION-SO</t>
  </si>
  <si>
    <t>EMPLOYEE INSURANCE-CJ</t>
  </si>
  <si>
    <t>RETIREMENT-CJ</t>
  </si>
  <si>
    <t>TELEPHONE-CJ</t>
  </si>
  <si>
    <t>EMPLOYEE INSURANCE-CDC</t>
  </si>
  <si>
    <t>RETIREMENT-CDC</t>
  </si>
  <si>
    <t>TREASURER-CT</t>
  </si>
  <si>
    <t>EMPLOYEE INSURANCE-JP</t>
  </si>
  <si>
    <t>RETIREMENT-JP</t>
  </si>
  <si>
    <t>TELEPHONE-JP</t>
  </si>
  <si>
    <t>RETIREMENT-CR</t>
  </si>
  <si>
    <t>EMPLOYEE INSURANCE-CA</t>
  </si>
  <si>
    <t>RETIREMENT-CA</t>
  </si>
  <si>
    <t>TELEPHONE-CA</t>
  </si>
  <si>
    <t>CONTINGENCY-OSADMIN</t>
  </si>
  <si>
    <t>OFFICER'S STATE FEES-OSADMIN</t>
  </si>
  <si>
    <t>EMPLOYEE INSURANCE-P1</t>
  </si>
  <si>
    <t>RETIREMENT-P1</t>
  </si>
  <si>
    <t>ELECTRIC-P1</t>
  </si>
  <si>
    <t>TELEPHONE-P1</t>
  </si>
  <si>
    <t>EMPLOYEE INSURANCE-P2</t>
  </si>
  <si>
    <t>RETIREMENT-P2</t>
  </si>
  <si>
    <t>ELECTRIC-P2</t>
  </si>
  <si>
    <t>EMPLOYEE INSURANCE-P3</t>
  </si>
  <si>
    <t>RETIREMENT-P3</t>
  </si>
  <si>
    <t>ELECTRIC-P3</t>
  </si>
  <si>
    <t>EMPLOYEE INSURANCE-P4</t>
  </si>
  <si>
    <t>RETIREMENT-P4</t>
  </si>
  <si>
    <t>ELECTRIC-P4</t>
  </si>
  <si>
    <t>OFFICE REPAIR/EXPENSES-SO</t>
  </si>
  <si>
    <t>PARTS &amp; REPAIRS-EC</t>
  </si>
  <si>
    <t>WATER TREATMENT SUPPLIES-CW</t>
  </si>
  <si>
    <t>LABORATORY TESTING FEES-CW</t>
  </si>
  <si>
    <t>INTEREST, C.D.</t>
  </si>
  <si>
    <t>WATER VEHICLE:</t>
  </si>
  <si>
    <t>GROSS WEIGHT, STATE-P1</t>
  </si>
  <si>
    <t>GROSS WEIGHT, STATE-P2</t>
  </si>
  <si>
    <t>CAPITOL CREDIT REFUND-P3R</t>
  </si>
  <si>
    <t>GROSS WEIGHT, STATE-P3</t>
  </si>
  <si>
    <t>GROSS WEIGHT, STATE-P4</t>
  </si>
  <si>
    <t>TWDB BOND INTEREST-IS</t>
  </si>
  <si>
    <t>TWDB BOND PRINCIPAL-IS</t>
  </si>
  <si>
    <t>TWDB ADMINISTRATIVE FEES-IS</t>
  </si>
  <si>
    <t>TRANSFER-HFR</t>
  </si>
  <si>
    <t>TRANSFER-OSR</t>
  </si>
  <si>
    <t>TRANSFER-GFR</t>
  </si>
  <si>
    <t>TRANSFER-JFR</t>
  </si>
  <si>
    <t>LEGISLATIVE &amp; ADMINISTRATIVE ACTIVITIES</t>
  </si>
  <si>
    <t>COUNTY WIDE</t>
  </si>
  <si>
    <t>Operating Fund</t>
  </si>
  <si>
    <t>TOTAL TAX RATE</t>
  </si>
  <si>
    <t>FORENSIC SERVICES &amp; TRANSPORT</t>
  </si>
  <si>
    <t>BANK SERVICE CHARGE</t>
  </si>
  <si>
    <t>PRE-TRIAL-PTR</t>
  </si>
  <si>
    <t>TAX ABATEMENT-PILOT</t>
  </si>
  <si>
    <t>TRANSFER-PIR (Fund balance-GF)</t>
  </si>
  <si>
    <t>CAPITOL EXPENDITURES</t>
  </si>
  <si>
    <t>UNASSIGNED FUND BALANCE</t>
  </si>
  <si>
    <r>
      <t xml:space="preserve">EQUIPMENT LEASE/RENTAL-CW </t>
    </r>
    <r>
      <rPr>
        <sz val="8"/>
        <color theme="1"/>
        <rFont val="Times New Roman"/>
        <family val="1"/>
      </rPr>
      <t>(Backhoe)</t>
    </r>
  </si>
  <si>
    <r>
      <t xml:space="preserve">VEHICLE LEASE-CW </t>
    </r>
    <r>
      <rPr>
        <sz val="9"/>
        <color theme="1"/>
        <rFont val="Times New Roman"/>
        <family val="1"/>
      </rPr>
      <t>(F-350)</t>
    </r>
  </si>
  <si>
    <r>
      <t xml:space="preserve">JUDGE                                                                        </t>
    </r>
    <r>
      <rPr>
        <sz val="10"/>
        <color theme="1"/>
        <rFont val="Times New Roman"/>
        <family val="1"/>
      </rPr>
      <t>includes $25,200 state supplement; $2,400 Juvenile Probation Board supplement</t>
    </r>
  </si>
  <si>
    <r>
      <t xml:space="preserve">TWDB LOAN </t>
    </r>
    <r>
      <rPr>
        <sz val="10"/>
        <color theme="1"/>
        <rFont val="Times New Roman"/>
        <family val="1"/>
      </rPr>
      <t>(Water Treatment Facility)</t>
    </r>
  </si>
  <si>
    <r>
      <t>MAINTENANCE EMPLOYEE-CH</t>
    </r>
    <r>
      <rPr>
        <sz val="10"/>
        <color theme="1"/>
        <rFont val="Times New Roman"/>
        <family val="1"/>
      </rPr>
      <t xml:space="preserve"> </t>
    </r>
    <r>
      <rPr>
        <sz val="14"/>
        <color theme="1"/>
        <rFont val="Times New Roman"/>
        <family val="1"/>
      </rPr>
      <t xml:space="preserve">                                                 </t>
    </r>
    <r>
      <rPr>
        <sz val="10"/>
        <color theme="1"/>
        <rFont val="Times New Roman"/>
        <family val="1"/>
      </rPr>
      <t xml:space="preserve">  (PART-TIME GROUNDS)  </t>
    </r>
    <r>
      <rPr>
        <sz val="12"/>
        <color theme="1"/>
        <rFont val="Times New Roman"/>
        <family val="1"/>
      </rPr>
      <t xml:space="preserve"> </t>
    </r>
    <r>
      <rPr>
        <sz val="14"/>
        <color theme="1"/>
        <rFont val="Times New Roman"/>
        <family val="1"/>
      </rPr>
      <t xml:space="preserve">                                        </t>
    </r>
  </si>
  <si>
    <t>STEP GRANT FUND-SHERIFF</t>
  </si>
  <si>
    <t>Borden County</t>
  </si>
  <si>
    <t>Maintenance &amp; Operations</t>
  </si>
  <si>
    <t>Record vote:</t>
  </si>
  <si>
    <t>Commissioner Randy Adcock</t>
  </si>
  <si>
    <t>Commissioner Ernest Reyes</t>
  </si>
  <si>
    <t>Commissioner Greg Stansell</t>
  </si>
  <si>
    <t>Property tax rates:</t>
  </si>
  <si>
    <t>Interest &amp; Sinking (debt rate)</t>
  </si>
  <si>
    <t>Table of Contents</t>
  </si>
  <si>
    <t>General Fund - Expenditures</t>
  </si>
  <si>
    <t>Administration………………………………………………………………………………..</t>
  </si>
  <si>
    <t>Borden County Officials</t>
  </si>
  <si>
    <t>County Judge</t>
  </si>
  <si>
    <t>Commissioner, Precinct #1</t>
  </si>
  <si>
    <t>Commissioner, Precinct #2</t>
  </si>
  <si>
    <t>Ernest Reyes………………………………………………………</t>
  </si>
  <si>
    <t>Commissioner, Precinct #3</t>
  </si>
  <si>
    <t>Greg Stansell……………………………………………………….</t>
  </si>
  <si>
    <t>Commissioner, Precinct #4</t>
  </si>
  <si>
    <t>Benny Allison……………………………………………………….</t>
  </si>
  <si>
    <t>Jana Underwood……………………………………………………</t>
  </si>
  <si>
    <t>County/District Clerk</t>
  </si>
  <si>
    <t>Shawna Gass……………………………………………………….</t>
  </si>
  <si>
    <t>County Treasurer</t>
  </si>
  <si>
    <t>County Sheriff/TAC</t>
  </si>
  <si>
    <t>Justice of the Peace</t>
  </si>
  <si>
    <t>Marlo Holbrooks……………………………………………………</t>
  </si>
  <si>
    <t>County Attorney</t>
  </si>
  <si>
    <t>Randy Adcock………………………………………………………………………….</t>
  </si>
  <si>
    <t>Budget Certificate</t>
  </si>
  <si>
    <t>Budget of Borden County, Texas</t>
  </si>
  <si>
    <t>THE STATE OF TEXAS</t>
  </si>
  <si>
    <t>§</t>
  </si>
  <si>
    <t>COUNTY OF BORDEN</t>
  </si>
  <si>
    <t>Jana Underwood, County/District Clerk</t>
  </si>
  <si>
    <t>Shawna Gass, County Treasurer</t>
  </si>
  <si>
    <t>Borden County Commissioner's Court</t>
  </si>
  <si>
    <t>P.O. Box 156 - 117 East Wasson</t>
  </si>
  <si>
    <t>Gail, Texas 79738</t>
  </si>
  <si>
    <t>806-756-4391</t>
  </si>
  <si>
    <t>Randy Adcock</t>
  </si>
  <si>
    <t>Commissioner Precinct #1</t>
  </si>
  <si>
    <t>Commissioner Precinct #2</t>
  </si>
  <si>
    <t>Ernest Reyes</t>
  </si>
  <si>
    <t>Greg Stansell</t>
  </si>
  <si>
    <t>Commissioner Precinct #4</t>
  </si>
  <si>
    <t>To The Citizens and Taxpayers of Borden County;</t>
  </si>
  <si>
    <t>Debt Service (Interest and Sinking Fund)</t>
  </si>
  <si>
    <t>Respectfully submitted,</t>
  </si>
  <si>
    <t>Statistical Data</t>
  </si>
  <si>
    <t>In presenting this budget to the Commissioner's Court of Borden County and to the taxpayers of Borden County, Texas the following statistics are set:</t>
  </si>
  <si>
    <t>CERTIFIED TAXABLE VALUATION</t>
  </si>
  <si>
    <t>TAX RATE-MAINTENANCE &amp; OPERATIONS</t>
  </si>
  <si>
    <t>TAX RATE-INTEREST &amp; SINKING FUND</t>
  </si>
  <si>
    <t>TOTAL LEVY</t>
  </si>
  <si>
    <t>ADD TRANSFERS IN</t>
  </si>
  <si>
    <t>ENDING BALANCES</t>
  </si>
  <si>
    <t>Tax Collection History</t>
  </si>
  <si>
    <t>Year</t>
  </si>
  <si>
    <t>Valuation</t>
  </si>
  <si>
    <t>Total Amount Levied</t>
  </si>
  <si>
    <t>Total Amount Collected</t>
  </si>
  <si>
    <t>Percent Collected</t>
  </si>
  <si>
    <t>Budget History</t>
  </si>
  <si>
    <t>Resources</t>
  </si>
  <si>
    <t>Budget Expenditures</t>
  </si>
  <si>
    <t>Actual Expenditures</t>
  </si>
  <si>
    <t>No-New-Revenue Tax Rate</t>
  </si>
  <si>
    <t>Voter-Approval Tax Rate</t>
  </si>
  <si>
    <t>Total Debt Obligation</t>
  </si>
  <si>
    <t>Officers Salary Fund - Expenditures</t>
  </si>
  <si>
    <t>Jane Jones……………………………………………………..</t>
  </si>
  <si>
    <t>Jana Underwood</t>
  </si>
  <si>
    <t>Commissioner Precinct #3</t>
  </si>
  <si>
    <t>Please note:</t>
  </si>
  <si>
    <t>This recapitulation applies only to the year during which this budget will be in effect. The figures are taken directly from the right hand column of each of the listed funds.</t>
  </si>
  <si>
    <t>Table of Contents Continued</t>
  </si>
  <si>
    <t>i</t>
  </si>
  <si>
    <t>ii</t>
  </si>
  <si>
    <t>iii</t>
  </si>
  <si>
    <t>iv</t>
  </si>
  <si>
    <t>Norman "Jibber" Herridge……………………………………………………………………….</t>
  </si>
  <si>
    <t>Norman "Jibber" Herridge</t>
  </si>
  <si>
    <t>Commissioner Norman Herridge</t>
  </si>
  <si>
    <t>No-New-Revenue Tax Rate, M&amp;O</t>
  </si>
  <si>
    <t>COUNTY COURT-CLLR</t>
  </si>
  <si>
    <t>DISTRICT COURT-CLLR</t>
  </si>
  <si>
    <t>RESEARCH SUBSCRIPTION-CLL</t>
  </si>
  <si>
    <t>LIBRARY MATERIAL-CLL</t>
  </si>
  <si>
    <t>EQUIPMENT-CLL</t>
  </si>
  <si>
    <t>MACHINE MAINTENANCE</t>
  </si>
  <si>
    <t>ELECTION SUPPLIES</t>
  </si>
  <si>
    <t>BALLOTS</t>
  </si>
  <si>
    <t>MISCELLANEOUS SUPPLIES</t>
  </si>
  <si>
    <t>POLL WORKER COMPENSATION</t>
  </si>
  <si>
    <t>SOFTWARE UPGRADES/PROGRAMMING</t>
  </si>
  <si>
    <t>VOLUNTEER FIRE DEPARTMENTS</t>
  </si>
  <si>
    <t>TAXES-RM</t>
  </si>
  <si>
    <t>ELECTION EXPENSE:</t>
  </si>
  <si>
    <t>TELEPHONE-CW</t>
  </si>
  <si>
    <t>INTEREST EARNED-OSR</t>
  </si>
  <si>
    <t>INTEREST EARNED-GFR</t>
  </si>
  <si>
    <t>Special &amp; Dedicated Funds</t>
  </si>
  <si>
    <t>DEDICATED FUNDS</t>
  </si>
  <si>
    <t>COUNTY &amp; DISTRICT CLERK RECORDS ARCHIVE</t>
  </si>
  <si>
    <t>COUNTY &amp; DISTRICT CLERK RECORDS MANAGEMENT &amp; PRESERVATION</t>
  </si>
  <si>
    <t>COUNTY ATTORNEY PRETRIAL INTERVENTION PROGRAM</t>
  </si>
  <si>
    <t>Table of Contents - Special &amp; Dedicated Funds</t>
  </si>
  <si>
    <t>Local Government Code 111.008(d)(1)(A)………………………………………………………………….</t>
  </si>
  <si>
    <t>Blank Page………………………………………………………………………………………………………</t>
  </si>
  <si>
    <t>Table of Contents……………………………………………………………………………………………..</t>
  </si>
  <si>
    <t>Table of Contents Continued……………………………………………………………………………….</t>
  </si>
  <si>
    <t>County Officials……………………………………………………………………………………………….</t>
  </si>
  <si>
    <t>Budget Certificate………………………………………………………………………………………….</t>
  </si>
  <si>
    <t>Budget Letter………………………………………………………………………………………………..</t>
  </si>
  <si>
    <t>Statistical Data…………………………………………………………………………………………………</t>
  </si>
  <si>
    <t>Recapulation of Budget by Funds………………………………………………………………………………..</t>
  </si>
  <si>
    <t>Tax Rate by Funds - County Wide………………………………………………………………………….</t>
  </si>
  <si>
    <t>Current Tax Collection History……………………………………………………………………………….</t>
  </si>
  <si>
    <t>Budget History………………………………………………………………………………………………..</t>
  </si>
  <si>
    <t>Ad Valorem - Receipts &amp; Expenditures…………………………………………………………………..</t>
  </si>
  <si>
    <t>Jury Fund………………………………………………………………………………………………………..</t>
  </si>
  <si>
    <t>General Fund - Receipts…………………………………………………………………………………………</t>
  </si>
  <si>
    <t>Commissioners Court……………………………………………………………………………………………</t>
  </si>
  <si>
    <t>Courthouse &amp; Buildings…………………………………………………………………………………..</t>
  </si>
  <si>
    <t>Event Center &amp; Arena…………………………………………………………………………………….</t>
  </si>
  <si>
    <t>County Extension Office…………………………………………………………………………………..</t>
  </si>
  <si>
    <t>County Administration………………………………………………………………………………….</t>
  </si>
  <si>
    <t>County Water……………………………………………………………………………………………</t>
  </si>
  <si>
    <t>County Support………………………………………………………………………………………………</t>
  </si>
  <si>
    <t>General Fund Total Expenditures Summary…………………………………………………………….</t>
  </si>
  <si>
    <t>Blank Page…………………………………………………………………………………………………..</t>
  </si>
  <si>
    <t>Officers Salary Fund - Receipts……………………………………………………………………………..</t>
  </si>
  <si>
    <t>Sheriff/TAC………………………………………………………………………………………………</t>
  </si>
  <si>
    <t>County Judge……………………………………………………………………………………………..</t>
  </si>
  <si>
    <t>County &amp; District Clerk…………………………………………………………………………………</t>
  </si>
  <si>
    <t>County Treasurer…………………………………………………………………………………..</t>
  </si>
  <si>
    <t>Justice of the Peace……………………………………………………………………………………..</t>
  </si>
  <si>
    <t>Emergency Management Coordinator………………………………………………………………..</t>
  </si>
  <si>
    <t>District Court Reporter……………………………………………………………………………</t>
  </si>
  <si>
    <t>County Attorney………………………………………………………………………………….</t>
  </si>
  <si>
    <t>Officer's Salary Fund Total Expenditures Summary…………………………………………………</t>
  </si>
  <si>
    <t>Permanent Improvement Fund - Receipts &amp; Expenditures…………………………………………….</t>
  </si>
  <si>
    <t>Blank Page……………………………………………………………………………………………..</t>
  </si>
  <si>
    <t>Road &amp; Bridge Fund - Receipts………………………………………………………………………….</t>
  </si>
  <si>
    <t>Road &amp; Bridge Fund - Expenditures…………………………………………………………………….</t>
  </si>
  <si>
    <t>Precinct #1 - Receipts……………………………………………………………………………………</t>
  </si>
  <si>
    <t>Precinct #1 - Expenditures…………………………………………………………………………………</t>
  </si>
  <si>
    <t>Precinct #2 - Receipts…………………………………………………………………………………</t>
  </si>
  <si>
    <t>Precinct #2 - Expenditures………………………………………………………………………………</t>
  </si>
  <si>
    <t>Precinct #3 - Receipts………………………………………………………………………………………..</t>
  </si>
  <si>
    <t>Precinct #3 - Expenditures………………………………………………………………………………..</t>
  </si>
  <si>
    <t>Precinct #4 - Receipts………………………………………………………………………………….</t>
  </si>
  <si>
    <t>Precinct #4 - Expenditures………………………………………………………………………………</t>
  </si>
  <si>
    <t>Historical Fund………………………………………………………………………………………………</t>
  </si>
  <si>
    <t>Interest &amp; Sinking Fund - Receipts &amp; Expenditures……………………………………………………….</t>
  </si>
  <si>
    <t>Blank Page………………………………………………………………………………………………….</t>
  </si>
  <si>
    <t>County &amp; District Clerk Records Archive…………………………………………………………………</t>
  </si>
  <si>
    <t>County &amp; District Clerk Records Management &amp; Preservation………………………………………….</t>
  </si>
  <si>
    <t>County Attorney Pretrial Intervention Program………………………………………………………………..</t>
  </si>
  <si>
    <t>Courthouse Security…………………………………………………………………………………………</t>
  </si>
  <si>
    <t>Court Records Preservation……………………………………………………………………………</t>
  </si>
  <si>
    <t>County Law Library…………………………………………………………………………………..</t>
  </si>
  <si>
    <t>Healthy County - Receipts &amp; Expenditures………………………………………………………………</t>
  </si>
  <si>
    <t>County &amp; District Clerk Records Archive………………………………………………………………………</t>
  </si>
  <si>
    <t>County &amp; District Clerk Records Management &amp; Preservation……………………………………………..</t>
  </si>
  <si>
    <t>County Records Preservation Account……………………………………………………………………………</t>
  </si>
  <si>
    <t>County Law Library…………………………………………………………………………………….</t>
  </si>
  <si>
    <t>ROAD &amp; BRIDGE</t>
  </si>
  <si>
    <t>SOFTWARE &amp; IT SERVICES</t>
  </si>
  <si>
    <t>FUEL, OIL &amp; GREASE-P2</t>
  </si>
  <si>
    <r>
      <t>FICA-P1 (</t>
    </r>
    <r>
      <rPr>
        <sz val="10"/>
        <color theme="1"/>
        <rFont val="Times New Roman"/>
        <family val="1"/>
      </rPr>
      <t>SS) (FED)</t>
    </r>
  </si>
  <si>
    <r>
      <t xml:space="preserve">FICA-P2 </t>
    </r>
    <r>
      <rPr>
        <sz val="10"/>
        <color theme="1"/>
        <rFont val="Times New Roman"/>
        <family val="1"/>
      </rPr>
      <t>(SS) (FED)</t>
    </r>
  </si>
  <si>
    <r>
      <t xml:space="preserve">FICA-P3 </t>
    </r>
    <r>
      <rPr>
        <sz val="10"/>
        <color theme="1"/>
        <rFont val="Times New Roman"/>
        <family val="1"/>
      </rPr>
      <t>(SS) (FED)</t>
    </r>
  </si>
  <si>
    <r>
      <t xml:space="preserve">FICA-P4 </t>
    </r>
    <r>
      <rPr>
        <sz val="10"/>
        <color theme="1"/>
        <rFont val="Times New Roman"/>
        <family val="1"/>
      </rPr>
      <t>(SS) (FED)</t>
    </r>
  </si>
  <si>
    <r>
      <t>FICA-CC</t>
    </r>
    <r>
      <rPr>
        <sz val="10"/>
        <color theme="1"/>
        <rFont val="Times New Roman"/>
        <family val="1"/>
      </rPr>
      <t xml:space="preserve"> (SS) (FED)</t>
    </r>
  </si>
  <si>
    <r>
      <t xml:space="preserve">    FICA-CH </t>
    </r>
    <r>
      <rPr>
        <sz val="10"/>
        <color theme="1"/>
        <rFont val="Times New Roman"/>
        <family val="1"/>
      </rPr>
      <t>(SS) (FED)</t>
    </r>
  </si>
  <si>
    <r>
      <t xml:space="preserve">     FICA-EC </t>
    </r>
    <r>
      <rPr>
        <sz val="10"/>
        <color theme="1"/>
        <rFont val="Times New Roman"/>
        <family val="1"/>
      </rPr>
      <t>(SS) (FED)</t>
    </r>
  </si>
  <si>
    <r>
      <t xml:space="preserve">     FICA-CE </t>
    </r>
    <r>
      <rPr>
        <sz val="10"/>
        <color theme="1"/>
        <rFont val="Times New Roman"/>
        <family val="1"/>
      </rPr>
      <t>(SS) (FED)</t>
    </r>
  </si>
  <si>
    <r>
      <t xml:space="preserve">FICA-CW </t>
    </r>
    <r>
      <rPr>
        <sz val="10"/>
        <color theme="1"/>
        <rFont val="Times New Roman"/>
        <family val="1"/>
      </rPr>
      <t>(SS) (FED)</t>
    </r>
  </si>
  <si>
    <r>
      <t xml:space="preserve">FICA-SO </t>
    </r>
    <r>
      <rPr>
        <sz val="10"/>
        <color theme="1"/>
        <rFont val="Times New Roman"/>
        <family val="1"/>
      </rPr>
      <t>(SS) (FED)</t>
    </r>
  </si>
  <si>
    <r>
      <t xml:space="preserve">FICA-CJ </t>
    </r>
    <r>
      <rPr>
        <sz val="10"/>
        <color theme="1"/>
        <rFont val="Times New Roman"/>
        <family val="1"/>
      </rPr>
      <t>(SS)  (FED)</t>
    </r>
  </si>
  <si>
    <r>
      <t xml:space="preserve">FICA-CDC </t>
    </r>
    <r>
      <rPr>
        <sz val="10"/>
        <color theme="1"/>
        <rFont val="Times New Roman"/>
        <family val="1"/>
      </rPr>
      <t>(SS) (FED)</t>
    </r>
  </si>
  <si>
    <r>
      <t xml:space="preserve">     FICA-CT </t>
    </r>
    <r>
      <rPr>
        <sz val="10"/>
        <color theme="1"/>
        <rFont val="Times New Roman"/>
        <family val="1"/>
      </rPr>
      <t>(SS) (FED)</t>
    </r>
  </si>
  <si>
    <t>FICA-JP</t>
  </si>
  <si>
    <r>
      <t xml:space="preserve">FICA-CR </t>
    </r>
    <r>
      <rPr>
        <sz val="10"/>
        <color theme="1"/>
        <rFont val="Times New Roman"/>
        <family val="1"/>
      </rPr>
      <t>(SS) (FED)</t>
    </r>
  </si>
  <si>
    <r>
      <t xml:space="preserve">FICA-CA </t>
    </r>
    <r>
      <rPr>
        <sz val="10"/>
        <color theme="1"/>
        <rFont val="Times New Roman"/>
        <family val="1"/>
      </rPr>
      <t>(SS) (FED)</t>
    </r>
  </si>
  <si>
    <t>DONATIONS</t>
  </si>
  <si>
    <t>ROAD CONSTRUCTION-RB</t>
  </si>
  <si>
    <t>DEBT RETIREMENT FEES-IS</t>
  </si>
  <si>
    <r>
      <t xml:space="preserve">FICA-CA </t>
    </r>
    <r>
      <rPr>
        <sz val="10"/>
        <color theme="1"/>
        <rFont val="Times New Roman"/>
        <family val="1"/>
      </rPr>
      <t>(SS) (FICA) (District Judge)</t>
    </r>
  </si>
  <si>
    <r>
      <t>CEA-FCH-CE</t>
    </r>
    <r>
      <rPr>
        <sz val="9"/>
        <color theme="1"/>
        <rFont val="Times New Roman"/>
        <family val="1"/>
      </rPr>
      <t xml:space="preserve">                                                                                                                  includes tel. $720; house $4,500</t>
    </r>
  </si>
  <si>
    <t>Percent Increase</t>
  </si>
  <si>
    <t>Percenct Increase</t>
  </si>
  <si>
    <t>Percent Decrease</t>
  </si>
  <si>
    <t>Budget Summary</t>
  </si>
  <si>
    <t>Officers Salary</t>
  </si>
  <si>
    <t>Historical</t>
  </si>
  <si>
    <t>Road &amp; Bridge</t>
  </si>
  <si>
    <t>General</t>
  </si>
  <si>
    <t>Jury</t>
  </si>
  <si>
    <t>Permanent Improvement</t>
  </si>
  <si>
    <t>Budget Summary and Fund Receipts</t>
  </si>
  <si>
    <t>Jury Receipts</t>
  </si>
  <si>
    <t>General Receipts</t>
  </si>
  <si>
    <t>Officer Salary Receipts</t>
  </si>
  <si>
    <t>Road &amp; Bridge Receipts</t>
  </si>
  <si>
    <t>Historical Receipts</t>
  </si>
  <si>
    <t>Perm. Improv. Receipts</t>
  </si>
  <si>
    <t>Total Budget</t>
  </si>
  <si>
    <t>Total Receipts</t>
  </si>
  <si>
    <t>Minus Receipts</t>
  </si>
  <si>
    <t>Proposed Budget</t>
  </si>
  <si>
    <t>VAR  $0.565185</t>
  </si>
  <si>
    <t>DMR $0.624224</t>
  </si>
  <si>
    <t>PTR   $0.565000</t>
  </si>
  <si>
    <t>Minimum Levy</t>
  </si>
  <si>
    <t>Tax Rates</t>
  </si>
  <si>
    <t>Levy Amount</t>
  </si>
  <si>
    <t>Proposed Levy</t>
  </si>
  <si>
    <t>Excess Funds</t>
  </si>
  <si>
    <t>CONSULTING FEES</t>
  </si>
  <si>
    <t>Supplementals</t>
  </si>
  <si>
    <t>(10M)</t>
  </si>
  <si>
    <t>GF &amp; OS Total</t>
  </si>
  <si>
    <t>NNR  $0.546589</t>
  </si>
  <si>
    <t>Levy Collected</t>
  </si>
  <si>
    <t>Although our taxable values have seen an increase over last year, to ensure that our financial condition remains strong, the Commissioner's Court has worked with your Elected Officials to produce a budget that is conservative, while still providing adequate funding for important county services.                                                                                                                                                                                                                                       On behalf of the Commissioner's Court and all Elected Officials, thank you for entrusting us as stewards of your tax dollars. It is a privilege and honor to serve the citizens of Borden County.</t>
  </si>
  <si>
    <t>Approx. Surplus Funds</t>
  </si>
  <si>
    <t>Total Adopted Tax Rate</t>
  </si>
  <si>
    <r>
      <t xml:space="preserve">LABOR-P1                                                         </t>
    </r>
    <r>
      <rPr>
        <sz val="10"/>
        <color theme="1"/>
        <rFont val="Times New Roman"/>
        <family val="1"/>
      </rPr>
      <t>includes longevity $480; DSI $500; Tel $720 (Kerry)</t>
    </r>
  </si>
  <si>
    <r>
      <t xml:space="preserve">LABOR-P2                                                             </t>
    </r>
    <r>
      <rPr>
        <sz val="10"/>
        <color theme="1"/>
        <rFont val="Times New Roman"/>
        <family val="1"/>
      </rPr>
      <t>includes longevity $1200; DSI $500; Tel $720 (Cody)</t>
    </r>
  </si>
  <si>
    <r>
      <t xml:space="preserve">LABOR-P4                                                            </t>
    </r>
    <r>
      <rPr>
        <sz val="10"/>
        <color theme="1"/>
        <rFont val="Times New Roman"/>
        <family val="1"/>
      </rPr>
      <t>includes longevity $600; DSI $500; Tel $720 (Abel)</t>
    </r>
  </si>
  <si>
    <t>INTEREST, CERT. OF DEPOSIT-RAR</t>
  </si>
  <si>
    <t>INTEREST, CERT. OF DEPOSIT-RMR</t>
  </si>
  <si>
    <t>INTEREST, CERT. OF DEPOSIT-PTR</t>
  </si>
  <si>
    <t>INTEREST, CERT. OF DEPOSIT-CSR</t>
  </si>
  <si>
    <t>TOTAL EXPENDITURES SUMMARY</t>
  </si>
  <si>
    <t>COURTHOUSE SECURITY</t>
  </si>
  <si>
    <t>COUNTY LAW LIBRARY</t>
  </si>
  <si>
    <t>HEALTHY COUNTY</t>
  </si>
  <si>
    <t>Judge Shane Walker</t>
  </si>
  <si>
    <t>Shane Walker……………………………………………………………….</t>
  </si>
  <si>
    <t>Shane Walker</t>
  </si>
  <si>
    <t>2024 Budget        2023 Tax Rate</t>
  </si>
  <si>
    <t>EMC</t>
  </si>
  <si>
    <t>2023 Tax Rate</t>
  </si>
  <si>
    <t>INTEREST EARNED</t>
  </si>
  <si>
    <t>Local Sales Tax</t>
  </si>
  <si>
    <t>Cell Phone</t>
  </si>
  <si>
    <t>INTEREST earned-PIR</t>
  </si>
  <si>
    <t>Interest Earned - RBR</t>
  </si>
  <si>
    <t>Interest Earned - PIR</t>
  </si>
  <si>
    <t>Interest Earned</t>
  </si>
  <si>
    <t>Interest and Sinking</t>
  </si>
  <si>
    <t>SB22 Grant Proceeds</t>
  </si>
  <si>
    <t>SB22 FIREARM PURCHASE</t>
  </si>
  <si>
    <t>SB22 SAFETY EQUIPMENT</t>
  </si>
  <si>
    <t>SB22 RETIREMENT</t>
  </si>
  <si>
    <t>SB22 FICA (SS)(FED)</t>
  </si>
  <si>
    <t>SB22 DEPUTIES SALARY SUPPLEMENT</t>
  </si>
  <si>
    <t>SHERIFF'S SALARY SUPPLEMENT</t>
  </si>
  <si>
    <t xml:space="preserve">SB22 DEPUTIES </t>
  </si>
  <si>
    <t>SB22 ADDITIONAL EMPLOYESS:</t>
  </si>
  <si>
    <t>SB 22 STAFF</t>
  </si>
  <si>
    <t>SB22 VEHICLE ACQUISITION</t>
  </si>
  <si>
    <t>Healthy County........…................................................................................................................54</t>
  </si>
  <si>
    <t>2025 Budget</t>
  </si>
  <si>
    <t>Budget Fiscal Year - January 1, 2025 to December 31, 2025</t>
  </si>
  <si>
    <t>For Budget Year 2025 the apportionment of the tax rate is as follows:</t>
  </si>
  <si>
    <t>2024 Tax Year - 2025 Budget Year</t>
  </si>
  <si>
    <t>2025 Budget Recapulation by Fund</t>
  </si>
  <si>
    <t>2023 Budget           2022 Tax Rate</t>
  </si>
  <si>
    <t>2025 Budget        2024 Tax Rate</t>
  </si>
  <si>
    <t xml:space="preserve"> 2025 Budget</t>
  </si>
  <si>
    <t>2024 Tax Rate</t>
  </si>
  <si>
    <t>DIST/CO CLERK FEES-RAR</t>
  </si>
  <si>
    <t>Receipts</t>
  </si>
  <si>
    <t>COUNTY/DISTRICT CLERK FEES-RAR</t>
  </si>
  <si>
    <t>PART-TIME CLERK-1</t>
  </si>
  <si>
    <t>RECORDS ARCHIVE- RA</t>
  </si>
  <si>
    <t>JP FUND - JURY</t>
  </si>
  <si>
    <t xml:space="preserve">REFUND - EXPENSE </t>
  </si>
  <si>
    <t>VOLUNTEER FIRE DEPT BC- VFD</t>
  </si>
  <si>
    <t>TOTAL RESOURCES (RECEIPTS+BALANCE)</t>
  </si>
  <si>
    <t>TRAVEL-CC</t>
  </si>
  <si>
    <t>CONTIGENCY</t>
  </si>
  <si>
    <t>.</t>
  </si>
  <si>
    <t>SHERIFF LONGEVITY</t>
  </si>
  <si>
    <t>ADMIN ASSISTANT TRAVEL ALLOWANCE</t>
  </si>
  <si>
    <r>
      <t>DEPUTIES-SO</t>
    </r>
    <r>
      <rPr>
        <sz val="10"/>
        <color theme="1"/>
        <rFont val="Times New Roman"/>
        <family val="1"/>
      </rPr>
      <t xml:space="preserve">                                                                                     includes longevity:$1200 (Stefanie);$1080 (Steve);$720 (Bradley)    DSI:$500 (Stefanie);$500 (Steve);$500 (Bradley)</t>
    </r>
  </si>
  <si>
    <t>PART TIME EMPLOYEE</t>
  </si>
  <si>
    <r>
      <t>DEPUTY CLERK-CDC</t>
    </r>
    <r>
      <rPr>
        <sz val="10"/>
        <color theme="1"/>
        <rFont val="Times New Roman"/>
        <family val="1"/>
      </rPr>
      <t xml:space="preserve">                                                                                       includes longevity $1200; DSI $500 (Brande)</t>
    </r>
  </si>
  <si>
    <t>COUNTY/DISTRICT CLERK LONGEVITY</t>
  </si>
  <si>
    <t>TREASURER LONGEVITY</t>
  </si>
  <si>
    <t>JUDGE LONGEVITY</t>
  </si>
  <si>
    <t>LONGEVITY-JP</t>
  </si>
  <si>
    <r>
      <t xml:space="preserve">LABOR-P3                                                              </t>
    </r>
    <r>
      <rPr>
        <sz val="10"/>
        <color theme="1"/>
        <rFont val="Times New Roman"/>
        <family val="1"/>
      </rPr>
      <t xml:space="preserve"> includes longevity $360; DSI $500; Tel $720 </t>
    </r>
  </si>
  <si>
    <t>COUNTY ATTORNEY LONGEVITY</t>
  </si>
  <si>
    <t>COUNTY/DISTRICT CLERK ELECTION STIPEND</t>
  </si>
  <si>
    <t>Resources: Is the total of the tax levy, depository interest, fees, fines, and beginnning balance.</t>
  </si>
  <si>
    <r>
      <t>DISTRICT COURT REPORTER-CR</t>
    </r>
    <r>
      <rPr>
        <sz val="10"/>
        <color theme="1"/>
        <rFont val="Times New Roman"/>
        <family val="1"/>
      </rPr>
      <t xml:space="preserve">                                                                             includes $2880 longevity</t>
    </r>
  </si>
  <si>
    <r>
      <t xml:space="preserve">CUSTODIAL EMPLOYEE-CH  </t>
    </r>
    <r>
      <rPr>
        <sz val="10"/>
        <color theme="1"/>
        <rFont val="Times New Roman"/>
        <family val="1"/>
      </rPr>
      <t xml:space="preserve">                                                                       includes $240 longevity; $500 DSI</t>
    </r>
  </si>
  <si>
    <t>Maintenance and Operations (General Fund)</t>
  </si>
  <si>
    <t>No-New-Revenue Tax Rate for adjusted Sales Tax</t>
  </si>
  <si>
    <t>Voter-Approval Tax Rate for adjusted Sales Tax</t>
  </si>
  <si>
    <r>
      <t>The above assessed valuation shows a in</t>
    </r>
    <r>
      <rPr>
        <sz val="12"/>
        <rFont val="Times New Roman"/>
        <family val="1"/>
      </rPr>
      <t>crease of $228,656,966</t>
    </r>
    <r>
      <rPr>
        <sz val="12"/>
        <color theme="1"/>
        <rFont val="Times New Roman"/>
        <family val="1"/>
      </rPr>
      <t xml:space="preserve"> from the preceding year. The total assessed taxable valuation in Borden County is based on one hundred percent (100%) valuation. The tax rates for this budget are as follows:</t>
    </r>
  </si>
  <si>
    <t>DEPUTY TREASURE/TRAVEL</t>
  </si>
  <si>
    <r>
      <t>WATER SYSTEM OPERATOR II-CW</t>
    </r>
    <r>
      <rPr>
        <sz val="10"/>
        <color theme="1"/>
        <rFont val="Times New Roman"/>
        <family val="1"/>
      </rPr>
      <t xml:space="preserve">                                                                  </t>
    </r>
  </si>
  <si>
    <r>
      <t xml:space="preserve">WATER SYSTEM MAINT. TECH I-CW                                                        </t>
    </r>
    <r>
      <rPr>
        <sz val="10"/>
        <color theme="1"/>
        <rFont val="Times New Roman"/>
        <family val="1"/>
      </rPr>
      <t xml:space="preserve">    includes:($240) longevity;($500) DSI;($1440) Tel </t>
    </r>
  </si>
  <si>
    <r>
      <t xml:space="preserve">COUNTY ATTORNEY-CA                                                  </t>
    </r>
    <r>
      <rPr>
        <sz val="10"/>
        <color theme="1"/>
        <rFont val="Times New Roman"/>
        <family val="1"/>
      </rPr>
      <t>includes $42,000 state supplement</t>
    </r>
  </si>
  <si>
    <r>
      <t xml:space="preserve">ADMIN. ASSISTANT                              </t>
    </r>
    <r>
      <rPr>
        <sz val="10"/>
        <color theme="1"/>
        <rFont val="Times New Roman"/>
        <family val="1"/>
      </rPr>
      <t xml:space="preserve"> DSI $0, Longevity $120                                           </t>
    </r>
  </si>
  <si>
    <t>September 30th, 2024</t>
  </si>
  <si>
    <r>
      <t>Subscribed and sworn to, before me, the undersigned authority, this the 30</t>
    </r>
    <r>
      <rPr>
        <sz val="12"/>
        <rFont val="Times New Roman"/>
        <family val="1"/>
      </rPr>
      <t>th</t>
    </r>
    <r>
      <rPr>
        <sz val="12"/>
        <color theme="1"/>
        <rFont val="Times New Roman"/>
        <family val="1"/>
      </rPr>
      <t xml:space="preserve"> day of September, 2024.</t>
    </r>
  </si>
  <si>
    <r>
      <t>We, Shane Walker, County Judge; Jana Underwood, County/District Clerk; and Shawna Gass, County Treasurer of Borden County, Texas, do hereby certify that the attached Budget is a true and correct copy of the 2025 Budget of Borden County, Texas as passed approved by the Commissioners Court on the</t>
    </r>
    <r>
      <rPr>
        <sz val="12"/>
        <color rgb="FFFF0000"/>
        <rFont val="Times New Roman"/>
        <family val="1"/>
      </rPr>
      <t xml:space="preserve"> 30</t>
    </r>
    <r>
      <rPr>
        <sz val="12"/>
        <rFont val="Times New Roman"/>
        <family val="1"/>
      </rPr>
      <t>th</t>
    </r>
    <r>
      <rPr>
        <sz val="12"/>
        <color theme="1"/>
        <rFont val="Times New Roman"/>
        <family val="1"/>
      </rPr>
      <t xml:space="preserve"> day of September, 2024 as the same appears on file in the office of the County Clerk of said County.</t>
    </r>
  </si>
  <si>
    <t>SUPPLIES-EMC</t>
  </si>
  <si>
    <t>TRAVEL/TRAINING-EMC</t>
  </si>
  <si>
    <t>EMPLOYEE RECOGNITION</t>
  </si>
  <si>
    <t>Adopted September 30, 2024</t>
  </si>
  <si>
    <t>Total Tax Rate (Tax Year 2024)</t>
  </si>
  <si>
    <t>LYNN COUNTY HEALTH SERVICES</t>
  </si>
  <si>
    <r>
      <t xml:space="preserve">DISTRICT COURT COORDINATOR </t>
    </r>
    <r>
      <rPr>
        <sz val="10"/>
        <color theme="1"/>
        <rFont val="Times New Roman"/>
        <family val="1"/>
      </rPr>
      <t>INCLUDES $0 LONGEVITY</t>
    </r>
  </si>
  <si>
    <t>TAXABLE VALUATION - $979,286,648</t>
  </si>
  <si>
    <t>EMERGENCY MANAGEMENT COORDINATOR</t>
  </si>
  <si>
    <t xml:space="preserve">     RETIREMENT-EMC</t>
  </si>
  <si>
    <t xml:space="preserve">     FICA-EMC (SS) (FED)</t>
  </si>
  <si>
    <t>EMERGENCY MANAGEMENT COORDINATOR-EMC</t>
  </si>
  <si>
    <t>TOTAL EMERGENCY MANAGEMENT COORDINATOR</t>
  </si>
  <si>
    <t>Aye</t>
  </si>
  <si>
    <r>
      <t xml:space="preserve">The total amount of county taxes levied for this budget, based on the above assessed valuation and tax levy is </t>
    </r>
    <r>
      <rPr>
        <sz val="12"/>
        <rFont val="Times New Roman"/>
        <family val="1"/>
      </rPr>
      <t>$3,216,359</t>
    </r>
    <r>
      <rPr>
        <sz val="12"/>
        <color theme="1"/>
        <rFont val="Times New Roman"/>
        <family val="1"/>
      </rPr>
      <t xml:space="preserve">. Of this amount, </t>
    </r>
    <r>
      <rPr>
        <sz val="12"/>
        <rFont val="Times New Roman"/>
        <family val="1"/>
      </rPr>
      <t>ninety-eight percent (98%), or</t>
    </r>
    <r>
      <rPr>
        <sz val="12"/>
        <color rgb="FFFF0000"/>
        <rFont val="Times New Roman"/>
        <family val="1"/>
      </rPr>
      <t xml:space="preserve"> </t>
    </r>
    <r>
      <rPr>
        <sz val="12"/>
        <rFont val="Times New Roman"/>
        <family val="1"/>
      </rPr>
      <t>$3,152,032</t>
    </r>
    <r>
      <rPr>
        <sz val="12"/>
        <color theme="1"/>
        <rFont val="Times New Roman"/>
        <family val="1"/>
      </rPr>
      <t xml:space="preserve"> will be collected within the current tax year, and that approximately </t>
    </r>
    <r>
      <rPr>
        <sz val="12"/>
        <rFont val="Times New Roman"/>
        <family val="1"/>
      </rPr>
      <t>$64,327</t>
    </r>
    <r>
      <rPr>
        <sz val="12"/>
        <color theme="1"/>
        <rFont val="Times New Roman"/>
        <family val="1"/>
      </rPr>
      <t xml:space="preserve"> of said taxes will likely be delinquent on July 1, 2025.</t>
    </r>
  </si>
  <si>
    <r>
      <t>"This budget will raise less revenue from property taxes than last year's budget by an amount of</t>
    </r>
    <r>
      <rPr>
        <sz val="18"/>
        <color rgb="FFFF0000"/>
        <rFont val="Times New Roman"/>
        <family val="1"/>
      </rPr>
      <t xml:space="preserve"> </t>
    </r>
    <r>
      <rPr>
        <sz val="18"/>
        <rFont val="Times New Roman"/>
        <family val="1"/>
      </rPr>
      <t>$601,268</t>
    </r>
    <r>
      <rPr>
        <sz val="18"/>
        <color theme="1"/>
        <rFont val="Times New Roman"/>
        <family val="1"/>
      </rPr>
      <t xml:space="preserve"> which is a</t>
    </r>
    <r>
      <rPr>
        <sz val="18"/>
        <rFont val="Times New Roman"/>
        <family val="1"/>
      </rPr>
      <t xml:space="preserve"> fifteen and seventy five percent</t>
    </r>
    <r>
      <rPr>
        <sz val="18"/>
        <color rgb="FFFF0000"/>
        <rFont val="Times New Roman"/>
        <family val="1"/>
      </rPr>
      <t xml:space="preserve"> </t>
    </r>
    <r>
      <rPr>
        <sz val="18"/>
        <rFont val="Times New Roman"/>
        <family val="1"/>
      </rPr>
      <t>(15.75%)</t>
    </r>
    <r>
      <rPr>
        <sz val="18"/>
        <color theme="1"/>
        <rFont val="Times New Roman"/>
        <family val="1"/>
      </rPr>
      <t xml:space="preserve"> decrease from last year's budget. The property tax revenue to be raised from new property added to the tax roll this year is </t>
    </r>
    <r>
      <rPr>
        <sz val="18"/>
        <rFont val="Times New Roman"/>
        <family val="1"/>
      </rPr>
      <t>$254,520</t>
    </r>
    <r>
      <rPr>
        <sz val="18"/>
        <color theme="1"/>
        <rFont val="Times New Roman"/>
        <family val="1"/>
      </rPr>
      <t>."</t>
    </r>
  </si>
  <si>
    <r>
      <t xml:space="preserve">I am pleased to present to you the official budget of Borden County for the fiscal year beginning January 1, 2025 and ending December 31, 2025. This budget was adopted by the Commissioners Court on </t>
    </r>
    <r>
      <rPr>
        <sz val="12"/>
        <rFont val="Times New Roman"/>
        <family val="1"/>
      </rPr>
      <t>September 30th, 2024</t>
    </r>
    <r>
      <rPr>
        <sz val="12"/>
        <color theme="1"/>
        <rFont val="Times New Roman"/>
        <family val="1"/>
      </rPr>
      <t>.                                                                                                         The taxable value for Borden County has in</t>
    </r>
    <r>
      <rPr>
        <sz val="12"/>
        <rFont val="Times New Roman"/>
        <family val="1"/>
      </rPr>
      <t>creased</t>
    </r>
    <r>
      <rPr>
        <sz val="12"/>
        <color theme="1"/>
        <rFont val="Times New Roman"/>
        <family val="1"/>
      </rPr>
      <t xml:space="preserve"> from </t>
    </r>
    <r>
      <rPr>
        <sz val="12"/>
        <rFont val="Times New Roman"/>
        <family val="1"/>
      </rPr>
      <t>$750,629,682</t>
    </r>
    <r>
      <rPr>
        <sz val="12"/>
        <color theme="1"/>
        <rFont val="Times New Roman"/>
        <family val="1"/>
      </rPr>
      <t xml:space="preserve"> in year 2023 to </t>
    </r>
    <r>
      <rPr>
        <sz val="12"/>
        <rFont val="Times New Roman"/>
        <family val="1"/>
      </rPr>
      <t>$979,268,648</t>
    </r>
    <r>
      <rPr>
        <sz val="12"/>
        <color theme="1"/>
        <rFont val="Times New Roman"/>
        <family val="1"/>
      </rPr>
      <t xml:space="preserve"> in year 2024. This is a</t>
    </r>
    <r>
      <rPr>
        <sz val="12"/>
        <rFont val="Times New Roman"/>
        <family val="1"/>
      </rPr>
      <t xml:space="preserve"> thirty and five four percent (30.54%) increase</t>
    </r>
    <r>
      <rPr>
        <sz val="12"/>
        <color theme="1"/>
        <rFont val="Times New Roman"/>
        <family val="1"/>
      </rPr>
      <t xml:space="preserve"> in value from the previous year. This increase in taxable value is due to a gain in mineral value which accounts for </t>
    </r>
    <r>
      <rPr>
        <sz val="12"/>
        <rFont val="Times New Roman"/>
        <family val="1"/>
      </rPr>
      <t>ninety-four and six tenths (94.6%)</t>
    </r>
    <r>
      <rPr>
        <sz val="12"/>
        <color theme="1"/>
        <rFont val="Times New Roman"/>
        <family val="1"/>
      </rPr>
      <t xml:space="preserve"> of the total taxable value for the 2024 tax year. The tax rate required to fund this budget will be </t>
    </r>
    <r>
      <rPr>
        <sz val="12"/>
        <rFont val="Times New Roman"/>
        <family val="1"/>
      </rPr>
      <t>$0.328439</t>
    </r>
    <r>
      <rPr>
        <sz val="12"/>
        <color theme="1"/>
        <rFont val="Times New Roman"/>
        <family val="1"/>
      </rPr>
      <t xml:space="preserve"> per $100.00 dollar valuation. This tax rate is the same as the no-new-revenue rate of </t>
    </r>
    <r>
      <rPr>
        <u/>
        <sz val="12"/>
        <rFont val="Times New Roman"/>
        <family val="1"/>
      </rPr>
      <t>$0.328439</t>
    </r>
    <r>
      <rPr>
        <sz val="12"/>
        <color theme="1"/>
        <rFont val="Times New Roman"/>
        <family val="1"/>
      </rPr>
      <t>. The Maintenance and Operations portion of the 2025 Budget will be</t>
    </r>
    <r>
      <rPr>
        <sz val="12"/>
        <rFont val="Times New Roman"/>
        <family val="1"/>
      </rPr>
      <t xml:space="preserve"> fifteen and seventy five percent (15.75%)</t>
    </r>
    <r>
      <rPr>
        <sz val="12"/>
        <color theme="1"/>
        <rFont val="Times New Roman"/>
        <family val="1"/>
      </rPr>
      <t xml:space="preserve"> less than the 2024 Budget. The debt service for 2025 will be paid from a </t>
    </r>
    <r>
      <rPr>
        <sz val="12"/>
        <rFont val="Times New Roman"/>
        <family val="1"/>
      </rPr>
      <t>$.005410</t>
    </r>
    <r>
      <rPr>
        <sz val="12"/>
        <color theme="1"/>
        <rFont val="Times New Roman"/>
        <family val="1"/>
      </rPr>
      <t xml:space="preserve"> Interest and Sinking Fund tax. The debt service is due to a loan from the Texas Water Development Board for the construction of a fluoride and arsenic remediation facility for the Borden County Water System.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</si>
</sst>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164" formatCode="&quot;$&quot;#,##0.00"/>
    <numFmt numFmtId="165" formatCode="&quot;$&quot;#,##0.00000"/>
    <numFmt numFmtId="166" formatCode="&quot;$&quot;#,##0"/>
    <numFmt numFmtId="167" formatCode="[$-409]mmmm\ d\,\ yyyy;@"/>
    <numFmt numFmtId="168" formatCode="0.0%"/>
    <numFmt numFmtId="169" formatCode="&quot;$&quot;#,##0.000000"/>
    <numFmt numFmtId="170" formatCode="&quot;$&quot;#,##0.000000_);[Red]\(&quot;$&quot;#,##0.000000\)"/>
    <numFmt numFmtId="171" formatCode="&quot;$&quot;#,##0.00000_);\(&quot;$&quot;#,##0.00000\)"/>
    <numFmt numFmtId="172" formatCode="&quot;$&quot;#,##0.000000_);\(&quot;$&quot;#,##0.000000\)"/>
    <numFmt numFmtId="173" formatCode="&quot;$&quot;#,##0;[Red]&quot;$&quot;#,##0"/>
  </numFmts>
  <fonts count="59" x14ac:knownFonts="1">
    <font>
      <sz val="11"/>
      <color theme="1"/>
      <name val="Calibri"/>
      <family val="2"/>
      <scheme val="minor"/>
    </font>
    <font>
      <b/>
      <i/>
      <sz val="20"/>
      <color theme="1"/>
      <name val="Times New Roman"/>
      <family val="1"/>
    </font>
    <font>
      <sz val="11"/>
      <color theme="1"/>
      <name val="Times New Roman"/>
      <family val="1"/>
    </font>
    <font>
      <sz val="14"/>
      <color theme="1"/>
      <name val="Times New Roman"/>
      <family val="1"/>
    </font>
    <font>
      <sz val="16"/>
      <color theme="1"/>
      <name val="Times New Roman"/>
      <family val="1"/>
    </font>
    <font>
      <b/>
      <sz val="16"/>
      <color theme="1"/>
      <name val="Times New Roman"/>
      <family val="1"/>
    </font>
    <font>
      <b/>
      <sz val="8"/>
      <color theme="1"/>
      <name val="Times New Roman"/>
      <family val="1"/>
    </font>
    <font>
      <b/>
      <sz val="14"/>
      <color theme="1"/>
      <name val="Times New Roman"/>
      <family val="1"/>
    </font>
    <font>
      <b/>
      <sz val="11"/>
      <color theme="1"/>
      <name val="Times New Roman"/>
      <family val="1"/>
    </font>
    <font>
      <sz val="10"/>
      <color theme="1"/>
      <name val="Times New Roman"/>
      <family val="1"/>
    </font>
    <font>
      <b/>
      <sz val="9"/>
      <color theme="1"/>
      <name val="Times New Roman"/>
      <family val="1"/>
    </font>
    <font>
      <sz val="9"/>
      <color indexed="81"/>
      <name val="Tahoma"/>
      <family val="2"/>
    </font>
    <font>
      <b/>
      <sz val="9"/>
      <color indexed="81"/>
      <name val="Tahoma"/>
      <family val="2"/>
    </font>
    <font>
      <sz val="14"/>
      <name val="Times New Roman"/>
      <family val="1"/>
    </font>
    <font>
      <sz val="9"/>
      <color theme="1"/>
      <name val="Times New Roman"/>
      <family val="1"/>
    </font>
    <font>
      <sz val="11"/>
      <name val="Times New Roman"/>
      <family val="1"/>
    </font>
    <font>
      <sz val="7"/>
      <color theme="1"/>
      <name val="Times New Roman"/>
      <family val="1"/>
    </font>
    <font>
      <sz val="12"/>
      <color theme="1"/>
      <name val="Times New Roman"/>
      <family val="1"/>
    </font>
    <font>
      <b/>
      <sz val="12"/>
      <color theme="1"/>
      <name val="Times New Roman"/>
      <family val="1"/>
    </font>
    <font>
      <sz val="6"/>
      <color theme="1"/>
      <name val="Times New Roman"/>
      <family val="1"/>
    </font>
    <font>
      <b/>
      <i/>
      <sz val="16"/>
      <color theme="1"/>
      <name val="Times New Roman"/>
      <family val="1"/>
    </font>
    <font>
      <b/>
      <sz val="11"/>
      <color indexed="81"/>
      <name val="Tahoma"/>
      <family val="2"/>
    </font>
    <font>
      <sz val="11"/>
      <color indexed="81"/>
      <name val="Tahoma"/>
      <family val="2"/>
    </font>
    <font>
      <b/>
      <i/>
      <sz val="20"/>
      <color theme="0"/>
      <name val="Times New Roman"/>
      <family val="1"/>
    </font>
    <font>
      <b/>
      <i/>
      <sz val="20"/>
      <name val="Times New Roman"/>
      <family val="1"/>
    </font>
    <font>
      <b/>
      <sz val="12"/>
      <color indexed="81"/>
      <name val="Tahoma"/>
      <family val="2"/>
    </font>
    <font>
      <sz val="12"/>
      <color indexed="81"/>
      <name val="Tahoma"/>
      <family val="2"/>
    </font>
    <font>
      <sz val="20"/>
      <color theme="1"/>
      <name val="Times New Roman"/>
      <family val="1"/>
    </font>
    <font>
      <sz val="10"/>
      <color indexed="81"/>
      <name val="Tahoma"/>
      <family val="2"/>
    </font>
    <font>
      <b/>
      <sz val="11"/>
      <color theme="0"/>
      <name val="Times New Roman"/>
      <family val="1"/>
    </font>
    <font>
      <sz val="8"/>
      <color theme="1"/>
      <name val="Times New Roman"/>
      <family val="1"/>
    </font>
    <font>
      <b/>
      <sz val="16"/>
      <name val="Times New Roman"/>
      <family val="1"/>
    </font>
    <font>
      <sz val="16"/>
      <name val="Times New Roman"/>
      <family val="1"/>
    </font>
    <font>
      <b/>
      <sz val="14"/>
      <name val="Times New Roman"/>
      <family val="1"/>
    </font>
    <font>
      <b/>
      <sz val="15"/>
      <color theme="1"/>
      <name val="Times New Roman"/>
      <family val="1"/>
    </font>
    <font>
      <sz val="18"/>
      <color theme="1"/>
      <name val="Times New Roman"/>
      <family val="1"/>
    </font>
    <font>
      <b/>
      <i/>
      <sz val="28"/>
      <color theme="1"/>
      <name val="Times New Roman"/>
      <family val="1"/>
    </font>
    <font>
      <b/>
      <i/>
      <sz val="22"/>
      <color theme="1"/>
      <name val="Times New Roman"/>
      <family val="1"/>
    </font>
    <font>
      <b/>
      <i/>
      <sz val="36"/>
      <color theme="1"/>
      <name val="Times New Roman"/>
      <family val="1"/>
    </font>
    <font>
      <u/>
      <sz val="18"/>
      <color theme="1"/>
      <name val="Times New Roman"/>
      <family val="1"/>
    </font>
    <font>
      <b/>
      <sz val="22"/>
      <color theme="1"/>
      <name val="Times New Roman"/>
      <family val="1"/>
    </font>
    <font>
      <b/>
      <i/>
      <sz val="18"/>
      <color theme="1"/>
      <name val="Times New Roman"/>
      <family val="1"/>
    </font>
    <font>
      <sz val="22"/>
      <color theme="1"/>
      <name val="Times New Roman"/>
      <family val="1"/>
    </font>
    <font>
      <b/>
      <sz val="24"/>
      <color theme="1"/>
      <name val="Times New Roman"/>
      <family val="1"/>
    </font>
    <font>
      <b/>
      <i/>
      <sz val="12"/>
      <color theme="1"/>
      <name val="Times New Roman"/>
      <family val="1"/>
    </font>
    <font>
      <b/>
      <sz val="13"/>
      <color theme="0"/>
      <name val="Times New Roman"/>
      <family val="1"/>
    </font>
    <font>
      <b/>
      <i/>
      <sz val="24"/>
      <color theme="1"/>
      <name val="Times New Roman"/>
      <family val="1"/>
    </font>
    <font>
      <sz val="12"/>
      <color indexed="8"/>
      <name val="Times New Roman"/>
      <family val="1"/>
    </font>
    <font>
      <sz val="12"/>
      <color theme="1"/>
      <name val="Calibri"/>
      <family val="2"/>
      <scheme val="minor"/>
    </font>
    <font>
      <sz val="10"/>
      <color indexed="8"/>
      <name val="Times New Roman"/>
      <family val="1"/>
    </font>
    <font>
      <b/>
      <u/>
      <sz val="18"/>
      <color theme="1"/>
      <name val="Times New Roman"/>
      <family val="1"/>
    </font>
    <font>
      <sz val="24"/>
      <color theme="1"/>
      <name val="Times New Roman"/>
      <family val="1"/>
    </font>
    <font>
      <sz val="18"/>
      <color rgb="FFFF0000"/>
      <name val="Times New Roman"/>
      <family val="1"/>
    </font>
    <font>
      <sz val="12"/>
      <color rgb="FFFF0000"/>
      <name val="Times New Roman"/>
      <family val="1"/>
    </font>
    <font>
      <sz val="12"/>
      <name val="Times New Roman"/>
      <family val="1"/>
    </font>
    <font>
      <b/>
      <sz val="12"/>
      <color rgb="FFFF0000"/>
      <name val="Times New Roman"/>
      <family val="1"/>
    </font>
    <font>
      <sz val="18"/>
      <name val="Times New Roman"/>
      <family val="1"/>
    </font>
    <font>
      <u/>
      <sz val="12"/>
      <name val="Times New Roman"/>
      <family val="1"/>
    </font>
    <font>
      <b/>
      <sz val="18"/>
      <color theme="1"/>
      <name val="Times New Roman"/>
      <family val="1"/>
    </font>
  </fonts>
  <fills count="17">
    <fill>
      <patternFill patternType="none"/>
    </fill>
    <fill>
      <patternFill patternType="gray125"/>
    </fill>
    <fill>
      <patternFill patternType="lightUp"/>
    </fill>
    <fill>
      <patternFill patternType="lightUp">
        <bgColor auto="1"/>
      </patternFill>
    </fill>
    <fill>
      <patternFill patternType="solid">
        <fgColor indexed="65"/>
        <bgColor indexed="64"/>
      </patternFill>
    </fill>
    <fill>
      <patternFill patternType="lightTrellis"/>
    </fill>
    <fill>
      <patternFill patternType="lightTrellis">
        <bgColor auto="1"/>
      </patternFill>
    </fill>
    <fill>
      <patternFill patternType="gray125">
        <fgColor auto="1"/>
      </patternFill>
    </fill>
    <fill>
      <patternFill patternType="mediumGray"/>
    </fill>
    <fill>
      <patternFill patternType="solid">
        <fgColor theme="3" tint="-0.24994659260841701"/>
        <bgColor indexed="64"/>
      </patternFill>
    </fill>
    <fill>
      <patternFill patternType="solid">
        <fgColor theme="3" tint="0.39994506668294322"/>
        <bgColor indexed="64"/>
      </patternFill>
    </fill>
    <fill>
      <patternFill patternType="solid">
        <fgColor theme="3" tint="-0.249977111117893"/>
        <bgColor indexed="64"/>
      </patternFill>
    </fill>
    <fill>
      <patternFill patternType="lightGray"/>
    </fill>
    <fill>
      <patternFill patternType="solid">
        <fgColor rgb="FFFFFF00"/>
        <bgColor indexed="64"/>
      </patternFill>
    </fill>
    <fill>
      <patternFill patternType="solid">
        <fgColor rgb="FF66FF66"/>
        <bgColor indexed="64"/>
      </patternFill>
    </fill>
    <fill>
      <patternFill patternType="lightGray">
        <bgColor theme="0" tint="-0.24994659260841701"/>
      </patternFill>
    </fill>
    <fill>
      <patternFill patternType="lightGray">
        <bgColor theme="0" tint="-0.14996795556505021"/>
      </patternFill>
    </fill>
  </fills>
  <borders count="66">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top/>
      <bottom style="medium">
        <color indexed="64"/>
      </bottom>
      <diagonal/>
    </border>
    <border>
      <left style="thin">
        <color indexed="64"/>
      </left>
      <right/>
      <top/>
      <bottom style="thin">
        <color indexed="64"/>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style="thin">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diagonal/>
    </border>
    <border>
      <left style="double">
        <color auto="1"/>
      </left>
      <right/>
      <top/>
      <bottom/>
      <diagonal/>
    </border>
    <border>
      <left style="double">
        <color auto="1"/>
      </left>
      <right/>
      <top/>
      <bottom style="thin">
        <color indexed="64"/>
      </bottom>
      <diagonal/>
    </border>
    <border>
      <left style="double">
        <color auto="1"/>
      </left>
      <right/>
      <top/>
      <bottom style="medium">
        <color indexed="64"/>
      </bottom>
      <diagonal/>
    </border>
    <border>
      <left style="double">
        <color auto="1"/>
      </left>
      <right/>
      <top style="thin">
        <color auto="1"/>
      </top>
      <bottom style="thin">
        <color auto="1"/>
      </bottom>
      <diagonal/>
    </border>
    <border>
      <left style="double">
        <color auto="1"/>
      </left>
      <right/>
      <top style="thin">
        <color auto="1"/>
      </top>
      <bottom style="medium">
        <color indexed="64"/>
      </bottom>
      <diagonal/>
    </border>
    <border>
      <left style="thin">
        <color indexed="64"/>
      </left>
      <right/>
      <top style="medium">
        <color indexed="64"/>
      </top>
      <bottom/>
      <diagonal/>
    </border>
    <border>
      <left style="double">
        <color auto="1"/>
      </left>
      <right/>
      <top style="medium">
        <color indexed="64"/>
      </top>
      <bottom style="thin">
        <color indexed="64"/>
      </bottom>
      <diagonal/>
    </border>
    <border>
      <left style="thin">
        <color auto="1"/>
      </left>
      <right/>
      <top style="thin">
        <color auto="1"/>
      </top>
      <bottom/>
      <diagonal/>
    </border>
    <border>
      <left/>
      <right style="double">
        <color auto="1"/>
      </right>
      <top/>
      <bottom/>
      <diagonal/>
    </border>
    <border>
      <left style="double">
        <color auto="1"/>
      </left>
      <right/>
      <top style="thin">
        <color auto="1"/>
      </top>
      <bottom/>
      <diagonal/>
    </border>
    <border>
      <left style="thin">
        <color indexed="64"/>
      </left>
      <right/>
      <top style="medium">
        <color indexed="64"/>
      </top>
      <bottom style="thin">
        <color indexed="64"/>
      </bottom>
      <diagonal/>
    </border>
    <border>
      <left style="double">
        <color auto="1"/>
      </left>
      <right style="thin">
        <color auto="1"/>
      </right>
      <top style="medium">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double">
        <color auto="1"/>
      </bottom>
      <diagonal/>
    </border>
    <border>
      <left style="thin">
        <color auto="1"/>
      </left>
      <right style="thin">
        <color auto="1"/>
      </right>
      <top/>
      <bottom style="medium">
        <color auto="1"/>
      </bottom>
      <diagonal/>
    </border>
    <border>
      <left style="thin">
        <color indexed="64"/>
      </left>
      <right style="thin">
        <color indexed="64"/>
      </right>
      <top style="thin">
        <color indexed="64"/>
      </top>
      <bottom style="medium">
        <color indexed="64"/>
      </bottom>
      <diagonal/>
    </border>
    <border>
      <left/>
      <right/>
      <top style="double">
        <color auto="1"/>
      </top>
      <bottom/>
      <diagonal/>
    </border>
    <border>
      <left style="thin">
        <color auto="1"/>
      </left>
      <right style="thin">
        <color auto="1"/>
      </right>
      <top style="thin">
        <color auto="1"/>
      </top>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auto="1"/>
      </right>
      <top style="thin">
        <color indexed="64"/>
      </top>
      <bottom style="thin">
        <color indexed="64"/>
      </bottom>
      <diagonal/>
    </border>
    <border>
      <left style="thin">
        <color auto="1"/>
      </left>
      <right style="thin">
        <color theme="0"/>
      </right>
      <top style="thin">
        <color indexed="64"/>
      </top>
      <bottom style="thin">
        <color indexed="64"/>
      </bottom>
      <diagonal/>
    </border>
    <border>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86">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center"/>
    </xf>
    <xf numFmtId="0" fontId="5" fillId="0" borderId="0" xfId="0" applyFont="1"/>
    <xf numFmtId="0" fontId="7" fillId="0" borderId="0" xfId="0" applyFont="1" applyAlignment="1">
      <alignment horizontal="center"/>
    </xf>
    <xf numFmtId="0" fontId="7" fillId="0" borderId="2" xfId="0" applyFont="1" applyBorder="1" applyAlignment="1">
      <alignment horizontal="center"/>
    </xf>
    <xf numFmtId="0" fontId="3" fillId="0" borderId="2" xfId="0" applyFont="1" applyBorder="1"/>
    <xf numFmtId="164" fontId="3" fillId="0" borderId="2" xfId="0" applyNumberFormat="1" applyFont="1" applyBorder="1"/>
    <xf numFmtId="0" fontId="3" fillId="0" borderId="3" xfId="0" applyFont="1" applyBorder="1"/>
    <xf numFmtId="164" fontId="3" fillId="0" borderId="3" xfId="0" applyNumberFormat="1" applyFont="1" applyBorder="1"/>
    <xf numFmtId="0" fontId="3" fillId="0" borderId="4" xfId="0" applyFont="1" applyBorder="1"/>
    <xf numFmtId="0" fontId="5" fillId="0" borderId="3" xfId="0" applyFont="1" applyBorder="1"/>
    <xf numFmtId="164" fontId="5" fillId="0" borderId="0" xfId="0" applyNumberFormat="1" applyFont="1"/>
    <xf numFmtId="0" fontId="8" fillId="0" borderId="0" xfId="0" applyFont="1"/>
    <xf numFmtId="0" fontId="3" fillId="0" borderId="6" xfId="0" applyFont="1" applyBorder="1"/>
    <xf numFmtId="0" fontId="3" fillId="0" borderId="7" xfId="0" applyFont="1" applyBorder="1"/>
    <xf numFmtId="0" fontId="3" fillId="0" borderId="8" xfId="0" applyFont="1" applyBorder="1"/>
    <xf numFmtId="0" fontId="5" fillId="0" borderId="6" xfId="0" applyFont="1" applyBorder="1"/>
    <xf numFmtId="0" fontId="5" fillId="0" borderId="8" xfId="0" applyFont="1" applyBorder="1"/>
    <xf numFmtId="0" fontId="5" fillId="0" borderId="5" xfId="0" applyFont="1" applyBorder="1"/>
    <xf numFmtId="0" fontId="4" fillId="0" borderId="5" xfId="0" applyFont="1" applyBorder="1"/>
    <xf numFmtId="0" fontId="7" fillId="0" borderId="6" xfId="0" applyFont="1" applyBorder="1" applyAlignment="1">
      <alignment horizontal="center"/>
    </xf>
    <xf numFmtId="0" fontId="2" fillId="0" borderId="5" xfId="0" applyFont="1" applyBorder="1"/>
    <xf numFmtId="0" fontId="5" fillId="0" borderId="10" xfId="0" applyFont="1" applyBorder="1"/>
    <xf numFmtId="0" fontId="7" fillId="0" borderId="0" xfId="0" applyFont="1"/>
    <xf numFmtId="0" fontId="5" fillId="0" borderId="0" xfId="0" applyFont="1" applyAlignment="1">
      <alignment wrapText="1"/>
    </xf>
    <xf numFmtId="0" fontId="3" fillId="0" borderId="5" xfId="0" applyFont="1" applyBorder="1"/>
    <xf numFmtId="0" fontId="2" fillId="0" borderId="11" xfId="0" applyFont="1" applyBorder="1"/>
    <xf numFmtId="0" fontId="3" fillId="0" borderId="12" xfId="0" applyFont="1" applyBorder="1"/>
    <xf numFmtId="164" fontId="2" fillId="0" borderId="0" xfId="0" applyNumberFormat="1" applyFont="1"/>
    <xf numFmtId="0" fontId="5" fillId="0" borderId="2" xfId="0" applyFont="1" applyBorder="1"/>
    <xf numFmtId="0" fontId="5" fillId="0" borderId="12" xfId="0" applyFont="1" applyBorder="1"/>
    <xf numFmtId="0" fontId="3" fillId="0" borderId="0" xfId="0" applyFont="1" applyAlignment="1">
      <alignment horizontal="left"/>
    </xf>
    <xf numFmtId="0" fontId="3" fillId="0" borderId="2" xfId="0" applyFont="1" applyBorder="1" applyAlignment="1">
      <alignment horizontal="left"/>
    </xf>
    <xf numFmtId="0" fontId="5" fillId="0" borderId="5" xfId="0" applyFont="1" applyBorder="1" applyAlignment="1">
      <alignment wrapText="1"/>
    </xf>
    <xf numFmtId="164" fontId="4" fillId="0" borderId="0" xfId="0" applyNumberFormat="1" applyFont="1"/>
    <xf numFmtId="0" fontId="2" fillId="0" borderId="1" xfId="0" applyFont="1" applyBorder="1"/>
    <xf numFmtId="164" fontId="5" fillId="0" borderId="8" xfId="0" applyNumberFormat="1" applyFont="1" applyBorder="1"/>
    <xf numFmtId="164" fontId="3" fillId="0" borderId="0" xfId="0" applyNumberFormat="1" applyFont="1"/>
    <xf numFmtId="0" fontId="3" fillId="0" borderId="11" xfId="0" applyFont="1" applyBorder="1"/>
    <xf numFmtId="0" fontId="14" fillId="0" borderId="0" xfId="0" applyFont="1" applyAlignment="1">
      <alignment wrapText="1"/>
    </xf>
    <xf numFmtId="0" fontId="15" fillId="0" borderId="0" xfId="0" applyFont="1"/>
    <xf numFmtId="164" fontId="3" fillId="0" borderId="10" xfId="0" applyNumberFormat="1" applyFont="1" applyBorder="1"/>
    <xf numFmtId="0" fontId="7" fillId="0" borderId="15" xfId="0" applyFont="1" applyBorder="1" applyAlignment="1">
      <alignment horizontal="center"/>
    </xf>
    <xf numFmtId="0" fontId="7" fillId="0" borderId="11" xfId="0" applyFont="1" applyBorder="1" applyAlignment="1">
      <alignment horizontal="center"/>
    </xf>
    <xf numFmtId="0" fontId="17" fillId="0" borderId="0" xfId="0" applyFont="1"/>
    <xf numFmtId="0" fontId="2" fillId="0" borderId="0" xfId="0" applyFont="1" applyAlignment="1">
      <alignment horizontal="center" vertical="center" wrapText="1"/>
    </xf>
    <xf numFmtId="0" fontId="5" fillId="0" borderId="2" xfId="0" applyFont="1" applyBorder="1" applyAlignment="1">
      <alignment horizontal="left"/>
    </xf>
    <xf numFmtId="0" fontId="1" fillId="0" borderId="0" xfId="0"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center"/>
    </xf>
    <xf numFmtId="0" fontId="4" fillId="0" borderId="2" xfId="0" applyFont="1" applyBorder="1" applyAlignment="1">
      <alignment horizontal="left"/>
    </xf>
    <xf numFmtId="0" fontId="5" fillId="0" borderId="3" xfId="0" applyFont="1" applyBorder="1" applyAlignment="1">
      <alignment horizontal="left"/>
    </xf>
    <xf numFmtId="0" fontId="4" fillId="0" borderId="11" xfId="0" applyFont="1" applyBorder="1" applyAlignment="1">
      <alignment horizontal="center"/>
    </xf>
    <xf numFmtId="0" fontId="4" fillId="0" borderId="5" xfId="0" applyFont="1" applyBorder="1" applyAlignment="1">
      <alignment horizontal="right"/>
    </xf>
    <xf numFmtId="0" fontId="5" fillId="0" borderId="3" xfId="0" applyFont="1" applyBorder="1" applyAlignment="1">
      <alignment wrapText="1"/>
    </xf>
    <xf numFmtId="0" fontId="2" fillId="0" borderId="15" xfId="0" applyFont="1" applyBorder="1"/>
    <xf numFmtId="0" fontId="5" fillId="0" borderId="3" xfId="0" applyFont="1" applyBorder="1" applyAlignment="1">
      <alignment horizontal="right"/>
    </xf>
    <xf numFmtId="0" fontId="16" fillId="0" borderId="0" xfId="0" applyFont="1" applyAlignment="1">
      <alignment horizontal="left" vertical="center" wrapText="1"/>
    </xf>
    <xf numFmtId="0" fontId="19" fillId="0" borderId="0" xfId="0" applyFont="1" applyAlignment="1">
      <alignment vertical="center" wrapText="1"/>
    </xf>
    <xf numFmtId="0" fontId="3" fillId="0" borderId="1" xfId="0" applyFont="1" applyBorder="1"/>
    <xf numFmtId="0" fontId="16" fillId="0" borderId="0" xfId="0" applyFont="1" applyAlignment="1">
      <alignment vertical="center" wrapText="1"/>
    </xf>
    <xf numFmtId="0" fontId="13" fillId="0" borderId="0" xfId="0" applyFont="1"/>
    <xf numFmtId="0" fontId="3" fillId="0" borderId="19" xfId="0" applyFont="1" applyBorder="1"/>
    <xf numFmtId="0" fontId="5" fillId="0" borderId="7" xfId="0" applyFont="1" applyBorder="1"/>
    <xf numFmtId="0" fontId="7" fillId="0" borderId="5" xfId="0" applyFont="1" applyBorder="1"/>
    <xf numFmtId="0" fontId="16" fillId="0" borderId="0" xfId="0" applyFont="1" applyAlignment="1">
      <alignment wrapText="1"/>
    </xf>
    <xf numFmtId="0" fontId="16" fillId="0" borderId="0" xfId="0" applyFont="1" applyAlignment="1">
      <alignment horizontal="center" vertical="center" wrapText="1"/>
    </xf>
    <xf numFmtId="0" fontId="2" fillId="0" borderId="2" xfId="0" applyFont="1" applyBorder="1"/>
    <xf numFmtId="0" fontId="2" fillId="0" borderId="27" xfId="0" applyFont="1" applyBorder="1"/>
    <xf numFmtId="0" fontId="7" fillId="0" borderId="25" xfId="0" applyFont="1" applyBorder="1" applyAlignment="1">
      <alignment horizontal="center"/>
    </xf>
    <xf numFmtId="0" fontId="5" fillId="0" borderId="24" xfId="0" applyFont="1" applyBorder="1" applyAlignment="1">
      <alignment horizontal="center"/>
    </xf>
    <xf numFmtId="0" fontId="2" fillId="0" borderId="24" xfId="0" applyFont="1" applyBorder="1"/>
    <xf numFmtId="0" fontId="3" fillId="0" borderId="24" xfId="0" applyFont="1" applyBorder="1"/>
    <xf numFmtId="9" fontId="3" fillId="0" borderId="21" xfId="0" applyNumberFormat="1" applyFont="1" applyBorder="1"/>
    <xf numFmtId="9" fontId="3" fillId="0" borderId="14" xfId="0" applyNumberFormat="1" applyFont="1" applyBorder="1"/>
    <xf numFmtId="9" fontId="3" fillId="0" borderId="2" xfId="0" applyNumberFormat="1" applyFont="1" applyBorder="1"/>
    <xf numFmtId="0" fontId="5" fillId="0" borderId="31" xfId="0" applyFont="1" applyBorder="1" applyAlignment="1">
      <alignment horizontal="center"/>
    </xf>
    <xf numFmtId="0" fontId="7" fillId="0" borderId="32" xfId="0" applyFont="1" applyBorder="1" applyAlignment="1">
      <alignment horizontal="center"/>
    </xf>
    <xf numFmtId="0" fontId="4" fillId="0" borderId="22" xfId="0" applyFont="1" applyBorder="1"/>
    <xf numFmtId="0" fontId="2" fillId="0" borderId="22" xfId="0" applyFont="1" applyBorder="1"/>
    <xf numFmtId="0" fontId="5" fillId="0" borderId="22" xfId="0" applyFont="1" applyBorder="1"/>
    <xf numFmtId="7" fontId="3" fillId="0" borderId="32" xfId="0" applyNumberFormat="1" applyFont="1" applyBorder="1"/>
    <xf numFmtId="7" fontId="3" fillId="0" borderId="34" xfId="0" applyNumberFormat="1" applyFont="1" applyBorder="1"/>
    <xf numFmtId="7" fontId="5" fillId="0" borderId="31" xfId="0" applyNumberFormat="1" applyFont="1" applyBorder="1"/>
    <xf numFmtId="9" fontId="3" fillId="0" borderId="20" xfId="0" applyNumberFormat="1" applyFont="1" applyBorder="1"/>
    <xf numFmtId="0" fontId="2" fillId="0" borderId="36" xfId="0" applyFont="1" applyBorder="1"/>
    <xf numFmtId="0" fontId="4" fillId="0" borderId="31" xfId="0" applyFont="1" applyBorder="1"/>
    <xf numFmtId="164" fontId="5" fillId="0" borderId="24" xfId="0" applyNumberFormat="1" applyFont="1" applyBorder="1" applyAlignment="1">
      <alignment horizontal="center"/>
    </xf>
    <xf numFmtId="0" fontId="5" fillId="0" borderId="27" xfId="0" applyFont="1" applyBorder="1"/>
    <xf numFmtId="0" fontId="5" fillId="0" borderId="36" xfId="0" applyFont="1" applyBorder="1"/>
    <xf numFmtId="0" fontId="5" fillId="0" borderId="27" xfId="0" applyFont="1" applyBorder="1" applyAlignment="1">
      <alignment wrapText="1"/>
    </xf>
    <xf numFmtId="0" fontId="9" fillId="0" borderId="0" xfId="0" applyFont="1"/>
    <xf numFmtId="7" fontId="3" fillId="0" borderId="35" xfId="0" applyNumberFormat="1" applyFont="1" applyBorder="1"/>
    <xf numFmtId="0" fontId="3" fillId="0" borderId="14" xfId="0" applyFont="1" applyBorder="1"/>
    <xf numFmtId="9" fontId="3" fillId="0" borderId="0" xfId="0" applyNumberFormat="1" applyFont="1"/>
    <xf numFmtId="9" fontId="3" fillId="0" borderId="3" xfId="0" applyNumberFormat="1" applyFont="1" applyBorder="1"/>
    <xf numFmtId="9" fontId="3" fillId="0" borderId="17" xfId="0" applyNumberFormat="1" applyFont="1" applyBorder="1"/>
    <xf numFmtId="0" fontId="7" fillId="0" borderId="24" xfId="0" applyFont="1" applyBorder="1" applyAlignment="1">
      <alignment horizontal="center"/>
    </xf>
    <xf numFmtId="0" fontId="2" fillId="0" borderId="21" xfId="0" applyFont="1" applyBorder="1"/>
    <xf numFmtId="0" fontId="2" fillId="0" borderId="0" xfId="0" applyFont="1" applyAlignment="1">
      <alignment horizontal="center"/>
    </xf>
    <xf numFmtId="0" fontId="5" fillId="0" borderId="0" xfId="0" applyFont="1" applyAlignment="1">
      <alignment horizontal="right"/>
    </xf>
    <xf numFmtId="0" fontId="3" fillId="0" borderId="0" xfId="0" applyFont="1" applyAlignment="1">
      <alignment horizontal="center"/>
    </xf>
    <xf numFmtId="0" fontId="3" fillId="0" borderId="3" xfId="0" applyFont="1" applyBorder="1" applyAlignment="1">
      <alignment horizontal="center"/>
    </xf>
    <xf numFmtId="0" fontId="5" fillId="0" borderId="38" xfId="0" applyFont="1" applyBorder="1"/>
    <xf numFmtId="0" fontId="7" fillId="0" borderId="5" xfId="0" applyFont="1" applyBorder="1" applyAlignment="1">
      <alignment horizontal="center"/>
    </xf>
    <xf numFmtId="0" fontId="19" fillId="0" borderId="0" xfId="0" applyFont="1" applyAlignment="1">
      <alignment wrapText="1"/>
    </xf>
    <xf numFmtId="0" fontId="3" fillId="0" borderId="3" xfId="0" applyFont="1" applyBorder="1" applyAlignment="1">
      <alignment horizontal="center" wrapText="1"/>
    </xf>
    <xf numFmtId="0" fontId="5" fillId="0" borderId="5" xfId="0" applyFont="1" applyBorder="1" applyAlignment="1">
      <alignment horizontal="center"/>
    </xf>
    <xf numFmtId="0" fontId="2" fillId="0" borderId="14" xfId="0" applyFont="1" applyBorder="1"/>
    <xf numFmtId="7" fontId="3" fillId="0" borderId="2" xfId="0" applyNumberFormat="1" applyFont="1" applyBorder="1"/>
    <xf numFmtId="7" fontId="3" fillId="0" borderId="0" xfId="0" applyNumberFormat="1" applyFont="1"/>
    <xf numFmtId="7" fontId="3" fillId="0" borderId="3" xfId="0" applyNumberFormat="1" applyFont="1" applyBorder="1"/>
    <xf numFmtId="7" fontId="3" fillId="0" borderId="4" xfId="0" applyNumberFormat="1" applyFont="1" applyBorder="1"/>
    <xf numFmtId="10" fontId="3" fillId="0" borderId="0" xfId="0" applyNumberFormat="1" applyFont="1"/>
    <xf numFmtId="7" fontId="5" fillId="0" borderId="0" xfId="0" applyNumberFormat="1" applyFont="1"/>
    <xf numFmtId="7" fontId="5" fillId="0" borderId="1" xfId="0" applyNumberFormat="1" applyFont="1" applyBorder="1"/>
    <xf numFmtId="0" fontId="5" fillId="0" borderId="20" xfId="0" applyFont="1" applyBorder="1"/>
    <xf numFmtId="39" fontId="5" fillId="0" borderId="22" xfId="0" applyNumberFormat="1" applyFont="1" applyBorder="1"/>
    <xf numFmtId="7" fontId="5" fillId="0" borderId="5" xfId="0" applyNumberFormat="1" applyFont="1" applyBorder="1"/>
    <xf numFmtId="0" fontId="5" fillId="0" borderId="1" xfId="0" applyFont="1" applyBorder="1"/>
    <xf numFmtId="7" fontId="3" fillId="0" borderId="6" xfId="0" applyNumberFormat="1" applyFont="1" applyBorder="1"/>
    <xf numFmtId="7" fontId="3" fillId="0" borderId="8" xfId="0" applyNumberFormat="1" applyFont="1" applyBorder="1"/>
    <xf numFmtId="7" fontId="5" fillId="0" borderId="12" xfId="0" applyNumberFormat="1" applyFont="1" applyBorder="1"/>
    <xf numFmtId="9" fontId="3" fillId="0" borderId="4" xfId="0" applyNumberFormat="1" applyFont="1" applyBorder="1"/>
    <xf numFmtId="0" fontId="5" fillId="0" borderId="22" xfId="0" applyFont="1" applyBorder="1" applyAlignment="1">
      <alignment horizontal="center"/>
    </xf>
    <xf numFmtId="9" fontId="3" fillId="2" borderId="21" xfId="0" applyNumberFormat="1" applyFont="1" applyFill="1" applyBorder="1"/>
    <xf numFmtId="164" fontId="4" fillId="0" borderId="27" xfId="0" applyNumberFormat="1" applyFont="1" applyBorder="1"/>
    <xf numFmtId="0" fontId="30" fillId="0" borderId="0" xfId="0" applyFont="1" applyAlignment="1">
      <alignment horizontal="center" vertical="center" wrapText="1"/>
    </xf>
    <xf numFmtId="9" fontId="3" fillId="0" borderId="22" xfId="0" applyNumberFormat="1" applyFont="1" applyBorder="1"/>
    <xf numFmtId="0" fontId="3" fillId="0" borderId="0" xfId="0" applyFont="1" applyAlignment="1">
      <alignment wrapText="1"/>
    </xf>
    <xf numFmtId="0" fontId="3" fillId="0" borderId="0" xfId="0" applyFont="1" applyAlignment="1">
      <alignment vertical="center"/>
    </xf>
    <xf numFmtId="0" fontId="3" fillId="0" borderId="39" xfId="0" applyFont="1" applyBorder="1"/>
    <xf numFmtId="7" fontId="3" fillId="0" borderId="20" xfId="0" applyNumberFormat="1" applyFont="1" applyBorder="1" applyAlignment="1">
      <alignment horizontal="right"/>
    </xf>
    <xf numFmtId="7" fontId="5" fillId="0" borderId="0" xfId="0" applyNumberFormat="1" applyFont="1" applyAlignment="1">
      <alignment horizontal="right"/>
    </xf>
    <xf numFmtId="7" fontId="5" fillId="0" borderId="4" xfId="0" applyNumberFormat="1" applyFont="1" applyBorder="1" applyAlignment="1">
      <alignment horizontal="right"/>
    </xf>
    <xf numFmtId="7" fontId="3" fillId="0" borderId="22" xfId="0" applyNumberFormat="1" applyFont="1" applyBorder="1"/>
    <xf numFmtId="7" fontId="3" fillId="0" borderId="14" xfId="0" applyNumberFormat="1" applyFont="1" applyBorder="1"/>
    <xf numFmtId="7" fontId="5" fillId="0" borderId="21" xfId="0" applyNumberFormat="1" applyFont="1" applyBorder="1"/>
    <xf numFmtId="7" fontId="5" fillId="0" borderId="14" xfId="0" applyNumberFormat="1" applyFont="1" applyBorder="1"/>
    <xf numFmtId="7" fontId="5" fillId="0" borderId="22" xfId="0" applyNumberFormat="1" applyFont="1" applyBorder="1"/>
    <xf numFmtId="7" fontId="3" fillId="0" borderId="1" xfId="0" applyNumberFormat="1" applyFont="1" applyBorder="1" applyAlignment="1">
      <alignment horizontal="right"/>
    </xf>
    <xf numFmtId="7" fontId="3" fillId="0" borderId="12" xfId="0" applyNumberFormat="1" applyFont="1" applyBorder="1" applyAlignment="1">
      <alignment horizontal="right"/>
    </xf>
    <xf numFmtId="39" fontId="3" fillId="0" borderId="0" xfId="0" applyNumberFormat="1" applyFont="1"/>
    <xf numFmtId="39" fontId="3" fillId="0" borderId="5" xfId="0" applyNumberFormat="1" applyFont="1" applyBorder="1"/>
    <xf numFmtId="7" fontId="4" fillId="0" borderId="5" xfId="0" applyNumberFormat="1" applyFont="1" applyBorder="1" applyAlignment="1">
      <alignment horizontal="right"/>
    </xf>
    <xf numFmtId="7" fontId="4" fillId="0" borderId="8" xfId="0" applyNumberFormat="1" applyFont="1" applyBorder="1" applyAlignment="1">
      <alignment horizontal="right"/>
    </xf>
    <xf numFmtId="39" fontId="3" fillId="0" borderId="4" xfId="0" applyNumberFormat="1" applyFont="1" applyBorder="1"/>
    <xf numFmtId="39" fontId="5" fillId="0" borderId="2" xfId="0" applyNumberFormat="1" applyFont="1" applyBorder="1"/>
    <xf numFmtId="39" fontId="5" fillId="0" borderId="4" xfId="0" applyNumberFormat="1" applyFont="1" applyBorder="1"/>
    <xf numFmtId="39" fontId="5" fillId="0" borderId="0" xfId="0" applyNumberFormat="1" applyFont="1"/>
    <xf numFmtId="0" fontId="5" fillId="0" borderId="6" xfId="0" applyFont="1" applyBorder="1" applyAlignment="1">
      <alignment horizontal="center"/>
    </xf>
    <xf numFmtId="7" fontId="3" fillId="0" borderId="40" xfId="0" applyNumberFormat="1" applyFont="1" applyBorder="1"/>
    <xf numFmtId="164" fontId="3" fillId="0" borderId="7" xfId="0" applyNumberFormat="1" applyFont="1" applyBorder="1"/>
    <xf numFmtId="0" fontId="30" fillId="0" borderId="0" xfId="0" applyFont="1" applyAlignment="1">
      <alignment horizontal="left" vertical="center" wrapText="1"/>
    </xf>
    <xf numFmtId="7" fontId="5" fillId="0" borderId="2" xfId="0" applyNumberFormat="1" applyFont="1" applyBorder="1"/>
    <xf numFmtId="7" fontId="5" fillId="0" borderId="4" xfId="0" applyNumberFormat="1" applyFont="1" applyBorder="1"/>
    <xf numFmtId="0" fontId="16" fillId="0" borderId="0" xfId="0" applyFont="1" applyAlignment="1">
      <alignment horizontal="center" vertical="top" wrapText="1"/>
    </xf>
    <xf numFmtId="7" fontId="3" fillId="0" borderId="5" xfId="0" applyNumberFormat="1" applyFont="1" applyBorder="1"/>
    <xf numFmtId="7" fontId="3" fillId="0" borderId="7" xfId="0" applyNumberFormat="1" applyFont="1" applyBorder="1"/>
    <xf numFmtId="7" fontId="5" fillId="0" borderId="13" xfId="0" applyNumberFormat="1" applyFont="1" applyBorder="1"/>
    <xf numFmtId="7" fontId="5" fillId="0" borderId="9" xfId="0" applyNumberFormat="1" applyFont="1" applyBorder="1"/>
    <xf numFmtId="7" fontId="3" fillId="0" borderId="15" xfId="0" applyNumberFormat="1" applyFont="1" applyBorder="1"/>
    <xf numFmtId="7" fontId="3" fillId="0" borderId="17" xfId="0" applyNumberFormat="1" applyFont="1" applyBorder="1"/>
    <xf numFmtId="7" fontId="3" fillId="0" borderId="21" xfId="0" applyNumberFormat="1" applyFont="1" applyBorder="1"/>
    <xf numFmtId="7" fontId="4" fillId="0" borderId="0" xfId="0" applyNumberFormat="1" applyFont="1" applyAlignment="1">
      <alignment horizontal="center"/>
    </xf>
    <xf numFmtId="7" fontId="4" fillId="0" borderId="0" xfId="0" applyNumberFormat="1" applyFont="1"/>
    <xf numFmtId="7" fontId="3" fillId="0" borderId="1" xfId="0" applyNumberFormat="1" applyFont="1" applyBorder="1"/>
    <xf numFmtId="7" fontId="2" fillId="0" borderId="0" xfId="0" applyNumberFormat="1" applyFont="1"/>
    <xf numFmtId="7" fontId="2" fillId="0" borderId="1" xfId="0" applyNumberFormat="1" applyFont="1" applyBorder="1"/>
    <xf numFmtId="39" fontId="3" fillId="0" borderId="8" xfId="0" applyNumberFormat="1" applyFont="1" applyBorder="1"/>
    <xf numFmtId="39" fontId="5" fillId="0" borderId="6" xfId="0" applyNumberFormat="1" applyFont="1" applyBorder="1"/>
    <xf numFmtId="39" fontId="5" fillId="0" borderId="8" xfId="0" applyNumberFormat="1" applyFont="1" applyBorder="1"/>
    <xf numFmtId="39" fontId="5" fillId="0" borderId="5" xfId="0" applyNumberFormat="1" applyFont="1" applyBorder="1"/>
    <xf numFmtId="0" fontId="18" fillId="0" borderId="0" xfId="0" applyFont="1" applyAlignment="1">
      <alignment horizontal="center"/>
    </xf>
    <xf numFmtId="0" fontId="3" fillId="0" borderId="21" xfId="0" applyFont="1" applyBorder="1"/>
    <xf numFmtId="0" fontId="2" fillId="0" borderId="41" xfId="0" applyFont="1" applyBorder="1"/>
    <xf numFmtId="0" fontId="5" fillId="0" borderId="14" xfId="0" applyFont="1" applyBorder="1"/>
    <xf numFmtId="0" fontId="2" fillId="0" borderId="38" xfId="0" applyFont="1" applyBorder="1"/>
    <xf numFmtId="0" fontId="2" fillId="0" borderId="20" xfId="0" applyFont="1" applyBorder="1"/>
    <xf numFmtId="9" fontId="3" fillId="0" borderId="1" xfId="0" applyNumberFormat="1" applyFont="1" applyBorder="1"/>
    <xf numFmtId="0" fontId="18" fillId="0" borderId="2" xfId="0" applyFont="1" applyBorder="1"/>
    <xf numFmtId="0" fontId="7" fillId="0" borderId="0" xfId="0" applyFont="1" applyAlignment="1">
      <alignment horizontal="center" wrapText="1"/>
    </xf>
    <xf numFmtId="0" fontId="7" fillId="0" borderId="22" xfId="0" applyFont="1" applyBorder="1" applyAlignment="1">
      <alignment horizontal="center"/>
    </xf>
    <xf numFmtId="0" fontId="18" fillId="0" borderId="21" xfId="0" applyFont="1" applyBorder="1"/>
    <xf numFmtId="0" fontId="8" fillId="0" borderId="21" xfId="0" applyFont="1" applyBorder="1"/>
    <xf numFmtId="0" fontId="5" fillId="0" borderId="21" xfId="0" applyFont="1" applyBorder="1"/>
    <xf numFmtId="0" fontId="2" fillId="0" borderId="39" xfId="0" applyFont="1" applyBorder="1"/>
    <xf numFmtId="0" fontId="18" fillId="0" borderId="21" xfId="0" applyFont="1" applyBorder="1" applyAlignment="1">
      <alignment horizontal="center"/>
    </xf>
    <xf numFmtId="0" fontId="4" fillId="0" borderId="39" xfId="0" applyFont="1" applyBorder="1"/>
    <xf numFmtId="0" fontId="5" fillId="0" borderId="39" xfId="0" applyFont="1" applyBorder="1"/>
    <xf numFmtId="9" fontId="3" fillId="5" borderId="21" xfId="0" applyNumberFormat="1" applyFont="1" applyFill="1" applyBorder="1"/>
    <xf numFmtId="0" fontId="4" fillId="0" borderId="41" xfId="0" applyFont="1" applyBorder="1"/>
    <xf numFmtId="0" fontId="5" fillId="0" borderId="41" xfId="0" applyFont="1" applyBorder="1"/>
    <xf numFmtId="0" fontId="4" fillId="0" borderId="14" xfId="0" applyFont="1" applyBorder="1"/>
    <xf numFmtId="0" fontId="18" fillId="0" borderId="2" xfId="0" applyFont="1" applyBorder="1" applyAlignment="1">
      <alignment horizontal="center"/>
    </xf>
    <xf numFmtId="0" fontId="5" fillId="0" borderId="9" xfId="0" applyFont="1" applyBorder="1"/>
    <xf numFmtId="0" fontId="5" fillId="0" borderId="22" xfId="0" applyFont="1" applyBorder="1" applyAlignment="1">
      <alignment wrapText="1"/>
    </xf>
    <xf numFmtId="9" fontId="3" fillId="0" borderId="39" xfId="0" applyNumberFormat="1" applyFont="1" applyBorder="1"/>
    <xf numFmtId="0" fontId="4" fillId="0" borderId="15" xfId="0" applyFont="1" applyBorder="1"/>
    <xf numFmtId="0" fontId="4" fillId="0" borderId="21" xfId="0" applyFont="1" applyBorder="1"/>
    <xf numFmtId="0" fontId="3" fillId="0" borderId="22" xfId="0" applyFont="1" applyBorder="1"/>
    <xf numFmtId="0" fontId="4" fillId="0" borderId="2" xfId="0" applyFont="1" applyBorder="1"/>
    <xf numFmtId="0" fontId="5" fillId="0" borderId="4" xfId="0" applyFont="1" applyBorder="1"/>
    <xf numFmtId="9" fontId="3" fillId="5" borderId="3" xfId="0" applyNumberFormat="1" applyFont="1" applyFill="1" applyBorder="1"/>
    <xf numFmtId="0" fontId="7" fillId="0" borderId="27" xfId="0" applyFont="1" applyBorder="1" applyAlignment="1">
      <alignment horizontal="center"/>
    </xf>
    <xf numFmtId="9" fontId="5" fillId="0" borderId="2" xfId="0" applyNumberFormat="1" applyFont="1" applyBorder="1"/>
    <xf numFmtId="9" fontId="3" fillId="0" borderId="15" xfId="0" applyNumberFormat="1" applyFont="1" applyBorder="1"/>
    <xf numFmtId="0" fontId="2" fillId="5" borderId="3" xfId="0" applyFont="1" applyFill="1" applyBorder="1"/>
    <xf numFmtId="0" fontId="3" fillId="5" borderId="17" xfId="0" applyFont="1" applyFill="1" applyBorder="1"/>
    <xf numFmtId="0" fontId="3" fillId="4" borderId="0" xfId="0" applyFont="1" applyFill="1"/>
    <xf numFmtId="164" fontId="3" fillId="4" borderId="0" xfId="0" applyNumberFormat="1" applyFont="1" applyFill="1"/>
    <xf numFmtId="164" fontId="3" fillId="5" borderId="18" xfId="0" applyNumberFormat="1" applyFont="1" applyFill="1" applyBorder="1"/>
    <xf numFmtId="7" fontId="3" fillId="0" borderId="12" xfId="0" applyNumberFormat="1" applyFont="1" applyBorder="1"/>
    <xf numFmtId="7" fontId="5" fillId="0" borderId="10" xfId="0" applyNumberFormat="1" applyFont="1" applyBorder="1"/>
    <xf numFmtId="7" fontId="8" fillId="0" borderId="0" xfId="0" applyNumberFormat="1" applyFont="1"/>
    <xf numFmtId="7" fontId="5" fillId="0" borderId="8" xfId="0" applyNumberFormat="1" applyFont="1" applyBorder="1"/>
    <xf numFmtId="7" fontId="5" fillId="0" borderId="6" xfId="0" applyNumberFormat="1" applyFont="1" applyBorder="1"/>
    <xf numFmtId="7" fontId="3" fillId="0" borderId="25" xfId="0" applyNumberFormat="1" applyFont="1" applyBorder="1"/>
    <xf numFmtId="7" fontId="3" fillId="0" borderId="26" xfId="0" applyNumberFormat="1" applyFont="1" applyBorder="1"/>
    <xf numFmtId="7" fontId="3" fillId="0" borderId="28" xfId="0" applyNumberFormat="1" applyFont="1" applyBorder="1"/>
    <xf numFmtId="7" fontId="5" fillId="0" borderId="24" xfId="0" applyNumberFormat="1" applyFont="1" applyBorder="1"/>
    <xf numFmtId="7" fontId="2" fillId="5" borderId="26" xfId="0" applyNumberFormat="1" applyFont="1" applyFill="1" applyBorder="1"/>
    <xf numFmtId="7" fontId="3" fillId="5" borderId="26" xfId="0" applyNumberFormat="1" applyFont="1" applyFill="1" applyBorder="1"/>
    <xf numFmtId="7" fontId="3" fillId="0" borderId="24" xfId="0" applyNumberFormat="1" applyFont="1" applyBorder="1"/>
    <xf numFmtId="7" fontId="3" fillId="0" borderId="27" xfId="0" applyNumberFormat="1" applyFont="1" applyBorder="1"/>
    <xf numFmtId="7" fontId="5" fillId="0" borderId="30" xfId="0" applyNumberFormat="1" applyFont="1" applyBorder="1"/>
    <xf numFmtId="7" fontId="3" fillId="5" borderId="34" xfId="0" applyNumberFormat="1" applyFont="1" applyFill="1" applyBorder="1"/>
    <xf numFmtId="7" fontId="3" fillId="2" borderId="26" xfId="0" applyNumberFormat="1" applyFont="1" applyFill="1" applyBorder="1"/>
    <xf numFmtId="9" fontId="3" fillId="2" borderId="2" xfId="0" applyNumberFormat="1" applyFont="1" applyFill="1" applyBorder="1"/>
    <xf numFmtId="7" fontId="3" fillId="0" borderId="33" xfId="0" applyNumberFormat="1" applyFont="1" applyBorder="1"/>
    <xf numFmtId="7" fontId="5" fillId="0" borderId="37" xfId="0" applyNumberFormat="1" applyFont="1" applyBorder="1"/>
    <xf numFmtId="7" fontId="5" fillId="0" borderId="28" xfId="0" applyNumberFormat="1" applyFont="1" applyBorder="1"/>
    <xf numFmtId="7" fontId="5" fillId="0" borderId="32" xfId="0" applyNumberFormat="1" applyFont="1" applyBorder="1"/>
    <xf numFmtId="7" fontId="5" fillId="0" borderId="35" xfId="0" applyNumberFormat="1" applyFont="1" applyBorder="1"/>
    <xf numFmtId="7" fontId="3" fillId="0" borderId="29" xfId="0" applyNumberFormat="1" applyFont="1" applyBorder="1"/>
    <xf numFmtId="7" fontId="5" fillId="0" borderId="42" xfId="0" applyNumberFormat="1" applyFont="1" applyBorder="1"/>
    <xf numFmtId="7" fontId="5" fillId="0" borderId="25" xfId="0" applyNumberFormat="1" applyFont="1" applyBorder="1"/>
    <xf numFmtId="7" fontId="5" fillId="0" borderId="5" xfId="0" applyNumberFormat="1" applyFont="1" applyBorder="1" applyAlignment="1">
      <alignment wrapText="1"/>
    </xf>
    <xf numFmtId="7" fontId="4" fillId="0" borderId="25" xfId="0" applyNumberFormat="1" applyFont="1" applyBorder="1"/>
    <xf numFmtId="9" fontId="3" fillId="5" borderId="2" xfId="0" applyNumberFormat="1" applyFont="1" applyFill="1" applyBorder="1"/>
    <xf numFmtId="7" fontId="3" fillId="5" borderId="40" xfId="0" applyNumberFormat="1" applyFont="1" applyFill="1" applyBorder="1"/>
    <xf numFmtId="9" fontId="3" fillId="5" borderId="22" xfId="0" applyNumberFormat="1" applyFont="1" applyFill="1" applyBorder="1"/>
    <xf numFmtId="9" fontId="3" fillId="5" borderId="0" xfId="0" applyNumberFormat="1" applyFont="1" applyFill="1"/>
    <xf numFmtId="7" fontId="3" fillId="5" borderId="27" xfId="0" applyNumberFormat="1" applyFont="1" applyFill="1" applyBorder="1"/>
    <xf numFmtId="7" fontId="3" fillId="3" borderId="26" xfId="0" applyNumberFormat="1" applyFont="1" applyFill="1" applyBorder="1"/>
    <xf numFmtId="0" fontId="31" fillId="0" borderId="0" xfId="0" applyFont="1" applyAlignment="1">
      <alignment horizontal="center"/>
    </xf>
    <xf numFmtId="0" fontId="32" fillId="0" borderId="5" xfId="0" applyFont="1" applyBorder="1"/>
    <xf numFmtId="0" fontId="32" fillId="0" borderId="0" xfId="0" applyFont="1"/>
    <xf numFmtId="0" fontId="31" fillId="0" borderId="24" xfId="0" applyFont="1" applyBorder="1" applyAlignment="1">
      <alignment horizontal="center"/>
    </xf>
    <xf numFmtId="0" fontId="33" fillId="0" borderId="0" xfId="0" applyFont="1" applyAlignment="1">
      <alignment horizontal="center"/>
    </xf>
    <xf numFmtId="0" fontId="3" fillId="0" borderId="9" xfId="0" applyFont="1" applyBorder="1"/>
    <xf numFmtId="7" fontId="5" fillId="0" borderId="29" xfId="0" applyNumberFormat="1" applyFont="1" applyBorder="1"/>
    <xf numFmtId="7" fontId="3" fillId="0" borderId="31" xfId="0" applyNumberFormat="1" applyFont="1" applyBorder="1"/>
    <xf numFmtId="9" fontId="5" fillId="0" borderId="22" xfId="0" applyNumberFormat="1" applyFont="1" applyBorder="1"/>
    <xf numFmtId="9" fontId="4" fillId="0" borderId="14" xfId="0" applyNumberFormat="1" applyFont="1" applyBorder="1"/>
    <xf numFmtId="7" fontId="4" fillId="0" borderId="28" xfId="0" applyNumberFormat="1" applyFont="1" applyBorder="1"/>
    <xf numFmtId="9" fontId="5" fillId="0" borderId="21" xfId="0" applyNumberFormat="1" applyFont="1" applyBorder="1"/>
    <xf numFmtId="9" fontId="5" fillId="0" borderId="14" xfId="0" applyNumberFormat="1" applyFont="1" applyBorder="1"/>
    <xf numFmtId="7" fontId="3" fillId="0" borderId="2" xfId="0" applyNumberFormat="1" applyFont="1" applyBorder="1" applyAlignment="1">
      <alignment horizontal="right"/>
    </xf>
    <xf numFmtId="0" fontId="3" fillId="0" borderId="6" xfId="0" applyFont="1" applyBorder="1" applyAlignment="1">
      <alignment horizontal="right"/>
    </xf>
    <xf numFmtId="7" fontId="3" fillId="0" borderId="21" xfId="0" applyNumberFormat="1" applyFont="1" applyBorder="1" applyAlignment="1">
      <alignment horizontal="right"/>
    </xf>
    <xf numFmtId="7" fontId="5" fillId="0" borderId="1" xfId="0" applyNumberFormat="1" applyFont="1" applyBorder="1" applyAlignment="1">
      <alignment horizontal="right"/>
    </xf>
    <xf numFmtId="0" fontId="4" fillId="0" borderId="12" xfId="0" applyFont="1" applyBorder="1" applyAlignment="1">
      <alignment horizontal="right"/>
    </xf>
    <xf numFmtId="0" fontId="4" fillId="0" borderId="20" xfId="0" applyFont="1" applyBorder="1"/>
    <xf numFmtId="7" fontId="3" fillId="0" borderId="4" xfId="0" applyNumberFormat="1" applyFont="1" applyBorder="1" applyAlignment="1">
      <alignment horizontal="right"/>
    </xf>
    <xf numFmtId="7" fontId="3" fillId="5" borderId="25" xfId="0" applyNumberFormat="1" applyFont="1" applyFill="1" applyBorder="1"/>
    <xf numFmtId="0" fontId="3" fillId="5" borderId="2" xfId="0" applyFont="1" applyFill="1" applyBorder="1"/>
    <xf numFmtId="0" fontId="3" fillId="5" borderId="25" xfId="0" applyFont="1" applyFill="1" applyBorder="1"/>
    <xf numFmtId="7" fontId="3" fillId="6" borderId="26" xfId="0" applyNumberFormat="1" applyFont="1" applyFill="1" applyBorder="1"/>
    <xf numFmtId="0" fontId="2" fillId="0" borderId="17" xfId="0" applyFont="1" applyBorder="1"/>
    <xf numFmtId="0" fontId="2" fillId="5" borderId="21" xfId="0" applyFont="1" applyFill="1" applyBorder="1"/>
    <xf numFmtId="0" fontId="3" fillId="0" borderId="0" xfId="0" applyFont="1" applyAlignment="1">
      <alignment vertical="top"/>
    </xf>
    <xf numFmtId="0" fontId="3" fillId="0" borderId="39" xfId="0" applyFont="1" applyBorder="1" applyAlignment="1">
      <alignment vertical="top"/>
    </xf>
    <xf numFmtId="7" fontId="3" fillId="0" borderId="26" xfId="0" applyNumberFormat="1" applyFont="1" applyBorder="1" applyAlignment="1">
      <alignment vertical="top"/>
    </xf>
    <xf numFmtId="9" fontId="3" fillId="0" borderId="21" xfId="0" applyNumberFormat="1" applyFont="1" applyBorder="1" applyAlignment="1">
      <alignment vertical="top"/>
    </xf>
    <xf numFmtId="7" fontId="3" fillId="0" borderId="20" xfId="0" applyNumberFormat="1" applyFont="1" applyBorder="1"/>
    <xf numFmtId="0" fontId="3" fillId="5" borderId="39" xfId="0" applyFont="1" applyFill="1" applyBorder="1"/>
    <xf numFmtId="0" fontId="3" fillId="0" borderId="2" xfId="0" applyFont="1" applyBorder="1" applyAlignment="1">
      <alignment horizontal="left" vertical="center" wrapText="1" indent="3"/>
    </xf>
    <xf numFmtId="0" fontId="3" fillId="0" borderId="2" xfId="0" applyFont="1" applyBorder="1" applyAlignment="1">
      <alignment horizontal="left" wrapText="1" indent="3"/>
    </xf>
    <xf numFmtId="0" fontId="3" fillId="0" borderId="3" xfId="0" applyFont="1" applyBorder="1" applyAlignment="1">
      <alignment horizontal="left" vertical="center" wrapText="1" indent="3"/>
    </xf>
    <xf numFmtId="0" fontId="3" fillId="0" borderId="2" xfId="0" applyFont="1" applyBorder="1" applyAlignment="1">
      <alignment horizontal="left" indent="3"/>
    </xf>
    <xf numFmtId="49" fontId="3" fillId="0" borderId="2" xfId="0" applyNumberFormat="1" applyFont="1" applyBorder="1" applyAlignment="1">
      <alignment horizontal="left" vertical="center" wrapText="1" indent="3"/>
    </xf>
    <xf numFmtId="0" fontId="3" fillId="0" borderId="3" xfId="0" applyFont="1" applyBorder="1" applyAlignment="1">
      <alignment horizontal="left" wrapText="1" indent="3"/>
    </xf>
    <xf numFmtId="0" fontId="3" fillId="0" borderId="3" xfId="0" applyFont="1" applyBorder="1" applyAlignment="1">
      <alignment horizontal="left" indent="3"/>
    </xf>
    <xf numFmtId="0" fontId="3" fillId="0" borderId="3" xfId="0" applyFont="1" applyBorder="1" applyAlignment="1">
      <alignment wrapText="1"/>
    </xf>
    <xf numFmtId="0" fontId="3" fillId="0" borderId="7" xfId="0" applyFont="1" applyBorder="1" applyAlignment="1">
      <alignment wrapText="1"/>
    </xf>
    <xf numFmtId="0" fontId="3" fillId="0" borderId="39" xfId="0" applyFont="1" applyBorder="1" applyAlignment="1">
      <alignment wrapText="1"/>
    </xf>
    <xf numFmtId="7" fontId="3" fillId="0" borderId="34" xfId="0" applyNumberFormat="1" applyFont="1" applyBorder="1" applyAlignment="1">
      <alignment wrapText="1"/>
    </xf>
    <xf numFmtId="9" fontId="3" fillId="0" borderId="21" xfId="0" applyNumberFormat="1" applyFont="1" applyBorder="1" applyAlignment="1">
      <alignment wrapText="1"/>
    </xf>
    <xf numFmtId="0" fontId="30" fillId="0" borderId="0" xfId="0" applyFont="1" applyAlignment="1">
      <alignment horizontal="center" wrapText="1"/>
    </xf>
    <xf numFmtId="0" fontId="3" fillId="0" borderId="7" xfId="0" applyFont="1" applyBorder="1" applyAlignment="1">
      <alignment vertical="top"/>
    </xf>
    <xf numFmtId="0" fontId="3" fillId="0" borderId="3" xfId="0" applyFont="1" applyBorder="1" applyAlignment="1">
      <alignment horizontal="left"/>
    </xf>
    <xf numFmtId="7" fontId="3" fillId="0" borderId="6" xfId="0" applyNumberFormat="1" applyFont="1" applyBorder="1" applyAlignment="1">
      <alignment horizontal="right"/>
    </xf>
    <xf numFmtId="7" fontId="3" fillId="1" borderId="15" xfId="0" applyNumberFormat="1" applyFont="1" applyFill="1" applyBorder="1"/>
    <xf numFmtId="7" fontId="5" fillId="0" borderId="45" xfId="0" applyNumberFormat="1" applyFont="1" applyBorder="1"/>
    <xf numFmtId="0" fontId="5" fillId="0" borderId="44" xfId="0" applyFont="1" applyBorder="1"/>
    <xf numFmtId="7" fontId="5" fillId="0" borderId="43" xfId="0" applyNumberFormat="1" applyFont="1" applyBorder="1"/>
    <xf numFmtId="7" fontId="3" fillId="0" borderId="11" xfId="0" applyNumberFormat="1" applyFont="1" applyBorder="1"/>
    <xf numFmtId="9" fontId="3" fillId="0" borderId="38" xfId="0" applyNumberFormat="1" applyFont="1" applyBorder="1"/>
    <xf numFmtId="7" fontId="3" fillId="1" borderId="3" xfId="0" applyNumberFormat="1" applyFont="1" applyFill="1" applyBorder="1"/>
    <xf numFmtId="0" fontId="3" fillId="1" borderId="11" xfId="0" applyFont="1" applyFill="1" applyBorder="1"/>
    <xf numFmtId="0" fontId="3" fillId="1" borderId="7" xfId="0" applyFont="1" applyFill="1" applyBorder="1"/>
    <xf numFmtId="7" fontId="3" fillId="1" borderId="2" xfId="0" applyNumberFormat="1" applyFont="1" applyFill="1" applyBorder="1"/>
    <xf numFmtId="0" fontId="3" fillId="1" borderId="6" xfId="0" applyFont="1" applyFill="1" applyBorder="1"/>
    <xf numFmtId="7" fontId="3" fillId="1" borderId="17" xfId="0" applyNumberFormat="1" applyFont="1" applyFill="1" applyBorder="1"/>
    <xf numFmtId="7" fontId="3" fillId="1" borderId="0" xfId="0" applyNumberFormat="1" applyFont="1" applyFill="1"/>
    <xf numFmtId="0" fontId="3" fillId="1" borderId="0" xfId="0" applyFont="1" applyFill="1"/>
    <xf numFmtId="7" fontId="3" fillId="1" borderId="2" xfId="0" applyNumberFormat="1" applyFont="1" applyFill="1" applyBorder="1" applyAlignment="1">
      <alignment horizontal="left"/>
    </xf>
    <xf numFmtId="0" fontId="3" fillId="1" borderId="6" xfId="0" applyFont="1" applyFill="1" applyBorder="1" applyAlignment="1">
      <alignment horizontal="left"/>
    </xf>
    <xf numFmtId="0" fontId="3" fillId="1" borderId="2" xfId="0" applyFont="1" applyFill="1" applyBorder="1"/>
    <xf numFmtId="7" fontId="3" fillId="1" borderId="6" xfId="0" applyNumberFormat="1" applyFont="1" applyFill="1" applyBorder="1"/>
    <xf numFmtId="0" fontId="5" fillId="1" borderId="6" xfId="0" applyFont="1" applyFill="1" applyBorder="1"/>
    <xf numFmtId="0" fontId="5" fillId="1" borderId="11" xfId="0" applyFont="1" applyFill="1" applyBorder="1"/>
    <xf numFmtId="7" fontId="3" fillId="7" borderId="3" xfId="0" applyNumberFormat="1" applyFont="1" applyFill="1" applyBorder="1"/>
    <xf numFmtId="0" fontId="3" fillId="7" borderId="7" xfId="0" applyFont="1" applyFill="1" applyBorder="1"/>
    <xf numFmtId="39" fontId="3" fillId="0" borderId="12" xfId="0" applyNumberFormat="1" applyFont="1" applyBorder="1"/>
    <xf numFmtId="39" fontId="3" fillId="0" borderId="1" xfId="0" applyNumberFormat="1" applyFont="1" applyBorder="1"/>
    <xf numFmtId="0" fontId="2" fillId="0" borderId="6" xfId="0" applyFont="1" applyBorder="1"/>
    <xf numFmtId="0" fontId="3" fillId="0" borderId="3" xfId="0" applyFont="1" applyBorder="1" applyAlignment="1">
      <alignment horizontal="left" indent="2"/>
    </xf>
    <xf numFmtId="7" fontId="3" fillId="2" borderId="2" xfId="0" applyNumberFormat="1" applyFont="1" applyFill="1" applyBorder="1"/>
    <xf numFmtId="164" fontId="3" fillId="2" borderId="21" xfId="0" applyNumberFormat="1" applyFont="1" applyFill="1" applyBorder="1"/>
    <xf numFmtId="0" fontId="2" fillId="2" borderId="2" xfId="0" applyFont="1" applyFill="1" applyBorder="1"/>
    <xf numFmtId="0" fontId="3" fillId="2" borderId="2" xfId="0" applyFont="1" applyFill="1" applyBorder="1"/>
    <xf numFmtId="0" fontId="3" fillId="2" borderId="6" xfId="0" applyFont="1" applyFill="1" applyBorder="1"/>
    <xf numFmtId="0" fontId="2" fillId="0" borderId="0" xfId="0" applyFont="1" applyAlignment="1">
      <alignment vertical="center"/>
    </xf>
    <xf numFmtId="0" fontId="3" fillId="8" borderId="3" xfId="0" applyFont="1" applyFill="1" applyBorder="1"/>
    <xf numFmtId="7" fontId="3" fillId="8" borderId="3" xfId="0" applyNumberFormat="1" applyFont="1" applyFill="1" applyBorder="1"/>
    <xf numFmtId="0" fontId="3" fillId="8" borderId="7" xfId="0" applyFont="1" applyFill="1" applyBorder="1"/>
    <xf numFmtId="0" fontId="3" fillId="8" borderId="3" xfId="0" applyFont="1" applyFill="1" applyBorder="1" applyAlignment="1">
      <alignment horizontal="left" indent="3"/>
    </xf>
    <xf numFmtId="0" fontId="36" fillId="0" borderId="0" xfId="0" applyFont="1" applyAlignment="1">
      <alignment vertical="top" wrapText="1"/>
    </xf>
    <xf numFmtId="0" fontId="0" fillId="0" borderId="0" xfId="0" applyAlignment="1">
      <alignment horizontal="center" vertical="center"/>
    </xf>
    <xf numFmtId="0" fontId="1" fillId="0" borderId="0" xfId="0" applyFont="1" applyAlignment="1">
      <alignment vertical="center" wrapText="1"/>
    </xf>
    <xf numFmtId="0" fontId="38" fillId="0" borderId="0" xfId="0" applyFont="1" applyAlignment="1">
      <alignment horizontal="center" vertical="center" wrapText="1"/>
    </xf>
    <xf numFmtId="0" fontId="36" fillId="0" borderId="0" xfId="0" applyFont="1" applyAlignment="1">
      <alignment horizontal="center" vertical="center" wrapText="1"/>
    </xf>
    <xf numFmtId="0" fontId="35" fillId="0" borderId="0" xfId="0" applyFont="1" applyAlignment="1">
      <alignment vertical="top" wrapText="1"/>
    </xf>
    <xf numFmtId="0" fontId="35" fillId="0" borderId="0" xfId="0" applyFont="1" applyAlignment="1">
      <alignment wrapText="1"/>
    </xf>
    <xf numFmtId="0" fontId="2" fillId="0" borderId="0" xfId="0" applyFont="1" applyAlignment="1">
      <alignment horizontal="left" vertical="center"/>
    </xf>
    <xf numFmtId="0" fontId="17" fillId="0" borderId="0" xfId="0" applyFont="1" applyAlignment="1">
      <alignment horizontal="left" vertical="center"/>
    </xf>
    <xf numFmtId="0" fontId="17" fillId="0" borderId="46" xfId="0" applyFont="1" applyBorder="1"/>
    <xf numFmtId="0" fontId="17" fillId="0" borderId="0" xfId="0" applyFont="1" applyAlignment="1">
      <alignment vertical="top" wrapText="1"/>
    </xf>
    <xf numFmtId="0" fontId="37" fillId="0" borderId="0" xfId="0" applyFont="1"/>
    <xf numFmtId="0" fontId="42" fillId="0" borderId="0" xfId="0" applyFont="1"/>
    <xf numFmtId="0" fontId="2" fillId="0" borderId="7" xfId="0" applyFont="1" applyBorder="1"/>
    <xf numFmtId="0" fontId="2" fillId="0" borderId="18" xfId="0" applyFont="1" applyBorder="1"/>
    <xf numFmtId="0" fontId="8" fillId="0" borderId="7" xfId="0" applyFont="1" applyBorder="1"/>
    <xf numFmtId="0" fontId="8" fillId="0" borderId="7" xfId="0" applyFont="1" applyBorder="1" applyAlignment="1">
      <alignment horizontal="left" vertical="top" wrapText="1"/>
    </xf>
    <xf numFmtId="0" fontId="8" fillId="0" borderId="11" xfId="0" applyFont="1" applyBorder="1" applyAlignment="1">
      <alignment horizontal="left" vertical="top" wrapText="1"/>
    </xf>
    <xf numFmtId="0" fontId="2" fillId="10" borderId="18" xfId="0" applyFont="1" applyFill="1" applyBorder="1"/>
    <xf numFmtId="0" fontId="2" fillId="10" borderId="53" xfId="0" applyFont="1" applyFill="1" applyBorder="1"/>
    <xf numFmtId="0" fontId="2" fillId="10" borderId="54" xfId="0" applyFont="1" applyFill="1" applyBorder="1"/>
    <xf numFmtId="0" fontId="2" fillId="10" borderId="55" xfId="0" applyFont="1" applyFill="1" applyBorder="1"/>
    <xf numFmtId="0" fontId="2" fillId="10" borderId="56" xfId="0" applyFont="1" applyFill="1" applyBorder="1"/>
    <xf numFmtId="7" fontId="2" fillId="0" borderId="18" xfId="0" applyNumberFormat="1" applyFont="1" applyBorder="1"/>
    <xf numFmtId="7" fontId="2" fillId="0" borderId="50" xfId="0" applyNumberFormat="1" applyFont="1" applyBorder="1"/>
    <xf numFmtId="7" fontId="8" fillId="0" borderId="17" xfId="0" applyNumberFormat="1" applyFont="1" applyBorder="1"/>
    <xf numFmtId="0" fontId="0" fillId="0" borderId="0" xfId="0" applyAlignment="1">
      <alignment horizontal="left"/>
    </xf>
    <xf numFmtId="0" fontId="2" fillId="0" borderId="0" xfId="0" applyFont="1" applyAlignment="1">
      <alignment horizontal="left"/>
    </xf>
    <xf numFmtId="0" fontId="8" fillId="0" borderId="0" xfId="0" applyFont="1" applyAlignment="1">
      <alignment horizontal="center"/>
    </xf>
    <xf numFmtId="0" fontId="8" fillId="0" borderId="6" xfId="0" applyFont="1" applyBorder="1" applyAlignment="1">
      <alignment horizontal="center"/>
    </xf>
    <xf numFmtId="0" fontId="8" fillId="0" borderId="16" xfId="0" applyFont="1" applyBorder="1" applyAlignment="1">
      <alignment horizontal="center"/>
    </xf>
    <xf numFmtId="0" fontId="8" fillId="0" borderId="16" xfId="0" applyFont="1" applyBorder="1" applyAlignment="1">
      <alignment horizontal="center" wrapText="1"/>
    </xf>
    <xf numFmtId="0" fontId="8" fillId="0" borderId="21" xfId="0" applyFont="1" applyBorder="1" applyAlignment="1">
      <alignment horizontal="center" wrapText="1"/>
    </xf>
    <xf numFmtId="0" fontId="2" fillId="0" borderId="7" xfId="0" applyFont="1" applyBorder="1" applyAlignment="1">
      <alignment horizontal="center"/>
    </xf>
    <xf numFmtId="166" fontId="2" fillId="0" borderId="18" xfId="0" applyNumberFormat="1" applyFont="1" applyBorder="1"/>
    <xf numFmtId="165" fontId="2" fillId="0" borderId="18" xfId="0" applyNumberFormat="1" applyFont="1" applyBorder="1"/>
    <xf numFmtId="166" fontId="2" fillId="0" borderId="18" xfId="0" applyNumberFormat="1" applyFont="1" applyBorder="1" applyAlignment="1">
      <alignment horizontal="right"/>
    </xf>
    <xf numFmtId="0" fontId="2" fillId="0" borderId="11" xfId="0" applyFont="1" applyBorder="1" applyAlignment="1">
      <alignment horizontal="center"/>
    </xf>
    <xf numFmtId="166" fontId="2" fillId="0" borderId="17" xfId="0" applyNumberFormat="1" applyFont="1" applyBorder="1"/>
    <xf numFmtId="0" fontId="8" fillId="0" borderId="12" xfId="0" applyFont="1" applyBorder="1" applyAlignment="1">
      <alignment horizontal="center"/>
    </xf>
    <xf numFmtId="0" fontId="8" fillId="0" borderId="47" xfId="0" applyFont="1" applyBorder="1" applyAlignment="1">
      <alignment horizontal="center"/>
    </xf>
    <xf numFmtId="0" fontId="8" fillId="0" borderId="47" xfId="0" applyFont="1" applyBorder="1" applyAlignment="1">
      <alignment horizontal="center" wrapText="1"/>
    </xf>
    <xf numFmtId="7" fontId="8" fillId="0" borderId="38" xfId="0" applyNumberFormat="1" applyFont="1" applyBorder="1"/>
    <xf numFmtId="166" fontId="2" fillId="0" borderId="50" xfId="0" applyNumberFormat="1" applyFont="1" applyBorder="1"/>
    <xf numFmtId="165" fontId="2" fillId="0" borderId="50" xfId="0" applyNumberFormat="1" applyFont="1" applyBorder="1"/>
    <xf numFmtId="0" fontId="37" fillId="0" borderId="0" xfId="0" applyFont="1" applyAlignment="1">
      <alignment vertical="center"/>
    </xf>
    <xf numFmtId="0" fontId="40" fillId="0" borderId="0" xfId="0" applyFont="1" applyAlignment="1">
      <alignment vertical="center"/>
    </xf>
    <xf numFmtId="0" fontId="7" fillId="0" borderId="0" xfId="0" applyFont="1" applyAlignment="1">
      <alignment vertical="center"/>
    </xf>
    <xf numFmtId="0" fontId="17" fillId="0" borderId="0" xfId="0" applyFont="1" applyAlignment="1">
      <alignment horizontal="left"/>
    </xf>
    <xf numFmtId="0" fontId="36" fillId="0" borderId="0" xfId="0" applyFont="1" applyAlignment="1">
      <alignment horizontal="left" vertical="top" wrapText="1"/>
    </xf>
    <xf numFmtId="0" fontId="18" fillId="0" borderId="0" xfId="0" applyFont="1"/>
    <xf numFmtId="0" fontId="48" fillId="0" borderId="0" xfId="0" applyFont="1" applyAlignment="1">
      <alignment horizontal="left" vertical="center"/>
    </xf>
    <xf numFmtId="0" fontId="48" fillId="0" borderId="0" xfId="0" applyFont="1"/>
    <xf numFmtId="0" fontId="47" fillId="0" borderId="0" xfId="0" applyFont="1"/>
    <xf numFmtId="0" fontId="7" fillId="0" borderId="1" xfId="0" applyFont="1" applyBorder="1" applyAlignment="1">
      <alignment vertical="center"/>
    </xf>
    <xf numFmtId="164" fontId="3" fillId="2" borderId="2" xfId="0" applyNumberFormat="1" applyFont="1" applyFill="1" applyBorder="1"/>
    <xf numFmtId="7" fontId="3" fillId="1" borderId="34" xfId="0" applyNumberFormat="1" applyFont="1" applyFill="1" applyBorder="1"/>
    <xf numFmtId="9" fontId="3" fillId="1" borderId="21" xfId="0" applyNumberFormat="1" applyFont="1" applyFill="1" applyBorder="1"/>
    <xf numFmtId="0" fontId="3" fillId="0" borderId="17" xfId="0" applyFont="1" applyBorder="1"/>
    <xf numFmtId="0" fontId="34" fillId="0" borderId="0" xfId="0" applyFont="1" applyAlignment="1">
      <alignment horizontal="left" indent="2"/>
    </xf>
    <xf numFmtId="0" fontId="42" fillId="0" borderId="0" xfId="0" applyFont="1" applyAlignment="1">
      <alignment horizontal="center" vertical="center"/>
    </xf>
    <xf numFmtId="0" fontId="51" fillId="0" borderId="0" xfId="0" applyFont="1" applyAlignment="1">
      <alignment horizontal="center" vertical="center"/>
    </xf>
    <xf numFmtId="8" fontId="3" fillId="0" borderId="0" xfId="0" applyNumberFormat="1" applyFont="1"/>
    <xf numFmtId="0" fontId="30" fillId="0" borderId="0" xfId="0" applyFont="1" applyAlignment="1">
      <alignment wrapText="1"/>
    </xf>
    <xf numFmtId="7" fontId="3" fillId="0" borderId="8" xfId="0" applyNumberFormat="1" applyFont="1" applyBorder="1" applyAlignment="1">
      <alignment horizontal="right"/>
    </xf>
    <xf numFmtId="0" fontId="3" fillId="0" borderId="4" xfId="0" applyFont="1" applyBorder="1" applyAlignment="1">
      <alignment horizontal="left" indent="3"/>
    </xf>
    <xf numFmtId="0" fontId="7" fillId="0" borderId="1" xfId="0" applyFont="1" applyBorder="1" applyAlignment="1">
      <alignment horizontal="left"/>
    </xf>
    <xf numFmtId="7" fontId="7" fillId="0" borderId="0" xfId="0" applyNumberFormat="1" applyFont="1"/>
    <xf numFmtId="7" fontId="7" fillId="0" borderId="0" xfId="0" applyNumberFormat="1" applyFont="1" applyAlignment="1">
      <alignment vertical="top"/>
    </xf>
    <xf numFmtId="39" fontId="8" fillId="0" borderId="0" xfId="0" applyNumberFormat="1" applyFont="1"/>
    <xf numFmtId="39" fontId="7" fillId="0" borderId="0" xfId="0" applyNumberFormat="1" applyFont="1"/>
    <xf numFmtId="7" fontId="7" fillId="0" borderId="0" xfId="0" applyNumberFormat="1" applyFont="1" applyAlignment="1">
      <alignment wrapText="1"/>
    </xf>
    <xf numFmtId="7" fontId="5" fillId="0" borderId="0" xfId="0" applyNumberFormat="1" applyFont="1" applyAlignment="1">
      <alignment wrapText="1"/>
    </xf>
    <xf numFmtId="0" fontId="7" fillId="0" borderId="0" xfId="0" applyFont="1" applyAlignment="1">
      <alignment horizontal="right"/>
    </xf>
    <xf numFmtId="10" fontId="7" fillId="0" borderId="0" xfId="0" applyNumberFormat="1" applyFont="1" applyAlignment="1">
      <alignment horizontal="left"/>
    </xf>
    <xf numFmtId="164" fontId="7" fillId="0" borderId="0" xfId="0" applyNumberFormat="1" applyFont="1"/>
    <xf numFmtId="7" fontId="7" fillId="0" borderId="0" xfId="0" applyNumberFormat="1" applyFont="1" applyAlignment="1">
      <alignment horizontal="right"/>
    </xf>
    <xf numFmtId="0" fontId="17" fillId="0" borderId="0" xfId="0" applyFont="1" applyAlignment="1">
      <alignment vertical="center"/>
    </xf>
    <xf numFmtId="0" fontId="7" fillId="0" borderId="2" xfId="0" applyFont="1" applyBorder="1"/>
    <xf numFmtId="0" fontId="17" fillId="0" borderId="2" xfId="0" applyFont="1" applyBorder="1"/>
    <xf numFmtId="5" fontId="17" fillId="0" borderId="0" xfId="0" applyNumberFormat="1" applyFont="1"/>
    <xf numFmtId="3" fontId="17" fillId="0" borderId="0" xfId="0" applyNumberFormat="1" applyFont="1"/>
    <xf numFmtId="3" fontId="18" fillId="0" borderId="0" xfId="0" applyNumberFormat="1" applyFont="1" applyAlignment="1">
      <alignment horizontal="right"/>
    </xf>
    <xf numFmtId="5" fontId="17" fillId="0" borderId="2" xfId="0" applyNumberFormat="1" applyFont="1" applyBorder="1"/>
    <xf numFmtId="0" fontId="17" fillId="0" borderId="0" xfId="0" applyFont="1" applyAlignment="1">
      <alignment horizontal="left" indent="1"/>
    </xf>
    <xf numFmtId="5" fontId="18" fillId="0" borderId="0" xfId="0" applyNumberFormat="1" applyFont="1"/>
    <xf numFmtId="5" fontId="2" fillId="0" borderId="0" xfId="0" applyNumberFormat="1" applyFont="1"/>
    <xf numFmtId="0" fontId="17" fillId="0" borderId="1" xfId="0" applyFont="1" applyBorder="1"/>
    <xf numFmtId="5" fontId="18" fillId="0" borderId="2" xfId="0" applyNumberFormat="1" applyFont="1" applyBorder="1"/>
    <xf numFmtId="0" fontId="18" fillId="0" borderId="0" xfId="0" applyFont="1" applyAlignment="1">
      <alignment horizontal="right"/>
    </xf>
    <xf numFmtId="0" fontId="55" fillId="0" borderId="60" xfId="0" applyFont="1" applyBorder="1"/>
    <xf numFmtId="5" fontId="55" fillId="0" borderId="61" xfId="0" applyNumberFormat="1" applyFont="1" applyBorder="1"/>
    <xf numFmtId="0" fontId="35" fillId="0" borderId="0" xfId="0" applyFont="1" applyAlignment="1">
      <alignment vertical="center" wrapText="1"/>
    </xf>
    <xf numFmtId="170" fontId="17" fillId="0" borderId="0" xfId="0" applyNumberFormat="1" applyFont="1" applyAlignment="1">
      <alignment vertical="top" wrapText="1"/>
    </xf>
    <xf numFmtId="169" fontId="17" fillId="0" borderId="2" xfId="0" applyNumberFormat="1" applyFont="1" applyBorder="1" applyAlignment="1">
      <alignment vertical="top" wrapText="1"/>
    </xf>
    <xf numFmtId="169" fontId="18" fillId="0" borderId="0" xfId="0" applyNumberFormat="1" applyFont="1" applyAlignment="1">
      <alignment vertical="top" wrapText="1"/>
    </xf>
    <xf numFmtId="0" fontId="17" fillId="0" borderId="0" xfId="0" applyFont="1" applyAlignment="1">
      <alignment horizontal="right" indent="1"/>
    </xf>
    <xf numFmtId="5" fontId="18" fillId="13" borderId="0" xfId="0" applyNumberFormat="1" applyFont="1" applyFill="1"/>
    <xf numFmtId="5" fontId="55" fillId="13" borderId="0" xfId="0" applyNumberFormat="1" applyFont="1" applyFill="1"/>
    <xf numFmtId="9" fontId="18" fillId="13" borderId="0" xfId="0" applyNumberFormat="1" applyFont="1" applyFill="1"/>
    <xf numFmtId="9" fontId="55" fillId="13" borderId="0" xfId="0" applyNumberFormat="1" applyFont="1" applyFill="1"/>
    <xf numFmtId="0" fontId="18" fillId="14" borderId="0" xfId="0" applyFont="1" applyFill="1"/>
    <xf numFmtId="5" fontId="18" fillId="14" borderId="0" xfId="0" applyNumberFormat="1" applyFont="1" applyFill="1"/>
    <xf numFmtId="169" fontId="35" fillId="0" borderId="0" xfId="0" applyNumberFormat="1" applyFont="1" applyAlignment="1">
      <alignment wrapText="1"/>
    </xf>
    <xf numFmtId="7" fontId="3" fillId="0" borderId="3" xfId="0" applyNumberFormat="1" applyFont="1" applyBorder="1" applyAlignment="1">
      <alignment horizontal="right"/>
    </xf>
    <xf numFmtId="0" fontId="3" fillId="0" borderId="7" xfId="0" applyFont="1" applyBorder="1" applyAlignment="1">
      <alignment horizontal="right"/>
    </xf>
    <xf numFmtId="0" fontId="4" fillId="0" borderId="8" xfId="0" applyFont="1" applyBorder="1" applyAlignment="1">
      <alignment horizontal="right"/>
    </xf>
    <xf numFmtId="0" fontId="35" fillId="0" borderId="0" xfId="0" applyFont="1" applyAlignment="1">
      <alignment horizontal="left" vertical="top" wrapText="1"/>
    </xf>
    <xf numFmtId="0" fontId="35" fillId="0" borderId="0" xfId="0" applyFont="1" applyAlignment="1">
      <alignment horizontal="left" wrapText="1"/>
    </xf>
    <xf numFmtId="165" fontId="35" fillId="0" borderId="0" xfId="0" applyNumberFormat="1" applyFont="1" applyAlignment="1">
      <alignment horizontal="right" wrapText="1"/>
    </xf>
    <xf numFmtId="0" fontId="17" fillId="0" borderId="0" xfId="0" applyFont="1" applyAlignment="1">
      <alignment horizontal="right"/>
    </xf>
    <xf numFmtId="0" fontId="5" fillId="0" borderId="0" xfId="0" applyFont="1" applyAlignment="1">
      <alignment horizontal="left" wrapText="1"/>
    </xf>
    <xf numFmtId="0" fontId="5" fillId="0" borderId="2" xfId="0" applyFont="1" applyBorder="1" applyAlignment="1">
      <alignment horizontal="left" wrapText="1"/>
    </xf>
    <xf numFmtId="164" fontId="3" fillId="0" borderId="8" xfId="0" applyNumberFormat="1" applyFont="1" applyBorder="1"/>
    <xf numFmtId="164" fontId="3" fillId="0" borderId="5" xfId="0" applyNumberFormat="1" applyFont="1" applyBorder="1"/>
    <xf numFmtId="0" fontId="7" fillId="0" borderId="38" xfId="0" applyFont="1" applyBorder="1" applyAlignment="1">
      <alignment horizontal="center"/>
    </xf>
    <xf numFmtId="7" fontId="3" fillId="4" borderId="3" xfId="0" applyNumberFormat="1" applyFont="1" applyFill="1" applyBorder="1"/>
    <xf numFmtId="0" fontId="3" fillId="4" borderId="7" xfId="0" applyFont="1" applyFill="1" applyBorder="1"/>
    <xf numFmtId="7" fontId="3" fillId="4" borderId="2" xfId="0" applyNumberFormat="1" applyFont="1" applyFill="1" applyBorder="1"/>
    <xf numFmtId="0" fontId="3" fillId="4" borderId="6" xfId="0" applyFont="1" applyFill="1" applyBorder="1"/>
    <xf numFmtId="7" fontId="5" fillId="0" borderId="17" xfId="0" applyNumberFormat="1" applyFont="1" applyBorder="1"/>
    <xf numFmtId="7" fontId="3" fillId="12" borderId="3" xfId="0" applyNumberFormat="1" applyFont="1" applyFill="1" applyBorder="1"/>
    <xf numFmtId="7" fontId="3" fillId="15" borderId="3" xfId="0" applyNumberFormat="1" applyFont="1" applyFill="1" applyBorder="1"/>
    <xf numFmtId="7" fontId="3" fillId="16" borderId="3" xfId="0" applyNumberFormat="1" applyFont="1" applyFill="1" applyBorder="1"/>
    <xf numFmtId="0" fontId="2" fillId="0" borderId="18" xfId="0" applyFont="1" applyBorder="1" applyAlignment="1">
      <alignment horizontal="center"/>
    </xf>
    <xf numFmtId="0" fontId="2" fillId="0" borderId="21" xfId="0" applyFont="1" applyBorder="1" applyAlignment="1">
      <alignment horizontal="center"/>
    </xf>
    <xf numFmtId="168" fontId="2" fillId="0" borderId="6" xfId="0" applyNumberFormat="1" applyFont="1" applyBorder="1" applyAlignment="1">
      <alignment horizontal="center"/>
    </xf>
    <xf numFmtId="0" fontId="2" fillId="0" borderId="17" xfId="0" applyFont="1" applyBorder="1" applyAlignment="1">
      <alignment horizontal="center"/>
    </xf>
    <xf numFmtId="166" fontId="2" fillId="0" borderId="16" xfId="0" applyNumberFormat="1" applyFont="1" applyBorder="1"/>
    <xf numFmtId="166" fontId="2" fillId="0" borderId="7" xfId="0" applyNumberFormat="1" applyFont="1" applyBorder="1"/>
    <xf numFmtId="164" fontId="2" fillId="0" borderId="18" xfId="0" applyNumberFormat="1" applyFont="1" applyBorder="1"/>
    <xf numFmtId="168" fontId="2" fillId="0" borderId="18" xfId="0" applyNumberFormat="1" applyFont="1" applyBorder="1" applyAlignment="1">
      <alignment horizontal="center"/>
    </xf>
    <xf numFmtId="168" fontId="2" fillId="0" borderId="50" xfId="0" applyNumberFormat="1" applyFont="1" applyBorder="1" applyAlignment="1">
      <alignment horizontal="center"/>
    </xf>
    <xf numFmtId="166" fontId="2" fillId="0" borderId="11" xfId="0" applyNumberFormat="1" applyFont="1" applyBorder="1"/>
    <xf numFmtId="0" fontId="8" fillId="0" borderId="22" xfId="0" applyFont="1" applyBorder="1" applyAlignment="1">
      <alignment horizontal="center" wrapText="1"/>
    </xf>
    <xf numFmtId="166" fontId="2" fillId="0" borderId="15" xfId="0" applyNumberFormat="1" applyFont="1" applyBorder="1"/>
    <xf numFmtId="0" fontId="2" fillId="0" borderId="23" xfId="0" applyFont="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39" fontId="5" fillId="0" borderId="15" xfId="0" applyNumberFormat="1" applyFont="1" applyBorder="1"/>
    <xf numFmtId="0" fontId="4" fillId="0" borderId="3" xfId="0" applyFont="1" applyBorder="1"/>
    <xf numFmtId="0" fontId="3" fillId="0" borderId="18" xfId="0" applyFont="1" applyBorder="1"/>
    <xf numFmtId="7" fontId="3" fillId="0" borderId="18" xfId="0" applyNumberFormat="1" applyFont="1" applyBorder="1"/>
    <xf numFmtId="0" fontId="5" fillId="4" borderId="0" xfId="0" applyFont="1" applyFill="1"/>
    <xf numFmtId="0" fontId="5" fillId="4" borderId="3" xfId="0" applyFont="1" applyFill="1" applyBorder="1"/>
    <xf numFmtId="7" fontId="5" fillId="4" borderId="4" xfId="0" applyNumberFormat="1" applyFont="1" applyFill="1" applyBorder="1"/>
    <xf numFmtId="0" fontId="5" fillId="4" borderId="8" xfId="0" applyFont="1" applyFill="1" applyBorder="1"/>
    <xf numFmtId="7" fontId="5" fillId="4" borderId="0" xfId="0" applyNumberFormat="1" applyFont="1" applyFill="1"/>
    <xf numFmtId="0" fontId="5" fillId="4" borderId="5" xfId="0" applyFont="1" applyFill="1" applyBorder="1"/>
    <xf numFmtId="7" fontId="3" fillId="4" borderId="15" xfId="0" applyNumberFormat="1" applyFont="1" applyFill="1" applyBorder="1"/>
    <xf numFmtId="0" fontId="3" fillId="4" borderId="11" xfId="0" applyFont="1" applyFill="1" applyBorder="1"/>
    <xf numFmtId="0" fontId="4" fillId="0" borderId="3" xfId="0" applyFont="1" applyBorder="1" applyAlignment="1">
      <alignment horizontal="left" indent="3"/>
    </xf>
    <xf numFmtId="0" fontId="35" fillId="0" borderId="2" xfId="0" applyFont="1" applyBorder="1"/>
    <xf numFmtId="0" fontId="58" fillId="0" borderId="0" xfId="0" applyFont="1" applyAlignment="1">
      <alignment horizontal="left"/>
    </xf>
    <xf numFmtId="0" fontId="35" fillId="0" borderId="0" xfId="0" applyFont="1"/>
    <xf numFmtId="0" fontId="35" fillId="0" borderId="5" xfId="0" applyFont="1" applyBorder="1"/>
    <xf numFmtId="0" fontId="0" fillId="0" borderId="18" xfId="0" applyBorder="1"/>
    <xf numFmtId="0" fontId="41" fillId="0" borderId="0" xfId="0" applyFont="1" applyAlignment="1">
      <alignment horizontal="center"/>
    </xf>
    <xf numFmtId="0" fontId="58" fillId="0" borderId="0" xfId="0" applyFont="1" applyAlignment="1">
      <alignment horizontal="center"/>
    </xf>
    <xf numFmtId="0" fontId="58" fillId="0" borderId="2" xfId="0" applyFont="1" applyBorder="1" applyAlignment="1">
      <alignment horizontal="center"/>
    </xf>
    <xf numFmtId="0" fontId="58" fillId="0" borderId="6" xfId="0" applyFont="1" applyBorder="1" applyAlignment="1">
      <alignment horizontal="center"/>
    </xf>
    <xf numFmtId="0" fontId="35" fillId="0" borderId="0" xfId="0" applyFont="1" applyAlignment="1">
      <alignment horizontal="center"/>
    </xf>
    <xf numFmtId="0" fontId="35" fillId="0" borderId="11" xfId="0" applyFont="1" applyBorder="1" applyAlignment="1">
      <alignment horizontal="center"/>
    </xf>
    <xf numFmtId="0" fontId="35" fillId="0" borderId="0" xfId="0" applyFont="1" applyAlignment="1">
      <alignment horizontal="left"/>
    </xf>
    <xf numFmtId="0" fontId="35" fillId="0" borderId="2" xfId="0" applyFont="1" applyBorder="1" applyAlignment="1">
      <alignment horizontal="left"/>
    </xf>
    <xf numFmtId="7" fontId="35" fillId="0" borderId="1" xfId="0" applyNumberFormat="1" applyFont="1" applyBorder="1" applyAlignment="1">
      <alignment horizontal="right"/>
    </xf>
    <xf numFmtId="7" fontId="35" fillId="0" borderId="12" xfId="0" applyNumberFormat="1" applyFont="1" applyBorder="1" applyAlignment="1">
      <alignment horizontal="right"/>
    </xf>
    <xf numFmtId="7" fontId="35" fillId="0" borderId="20" xfId="0" applyNumberFormat="1" applyFont="1" applyBorder="1" applyAlignment="1">
      <alignment horizontal="right"/>
    </xf>
    <xf numFmtId="0" fontId="58" fillId="0" borderId="2" xfId="0" applyFont="1" applyBorder="1" applyAlignment="1">
      <alignment horizontal="left"/>
    </xf>
    <xf numFmtId="7" fontId="58" fillId="0" borderId="0" xfId="0" applyNumberFormat="1" applyFont="1" applyAlignment="1">
      <alignment horizontal="right"/>
    </xf>
    <xf numFmtId="7" fontId="35" fillId="0" borderId="5" xfId="0" applyNumberFormat="1" applyFont="1" applyBorder="1" applyAlignment="1">
      <alignment horizontal="right"/>
    </xf>
    <xf numFmtId="0" fontId="58" fillId="0" borderId="3" xfId="0" applyFont="1" applyBorder="1" applyAlignment="1">
      <alignment horizontal="left"/>
    </xf>
    <xf numFmtId="7" fontId="58" fillId="0" borderId="4" xfId="0" applyNumberFormat="1" applyFont="1" applyBorder="1" applyAlignment="1">
      <alignment horizontal="right"/>
    </xf>
    <xf numFmtId="7" fontId="35" fillId="0" borderId="8" xfId="0" applyNumberFormat="1" applyFont="1" applyBorder="1" applyAlignment="1">
      <alignment horizontal="right"/>
    </xf>
    <xf numFmtId="7" fontId="35" fillId="0" borderId="1" xfId="0" applyNumberFormat="1" applyFont="1" applyBorder="1"/>
    <xf numFmtId="39" fontId="35" fillId="0" borderId="12" xfId="0" applyNumberFormat="1" applyFont="1" applyBorder="1"/>
    <xf numFmtId="39" fontId="35" fillId="0" borderId="1" xfId="0" applyNumberFormat="1" applyFont="1" applyBorder="1"/>
    <xf numFmtId="7" fontId="35" fillId="0" borderId="20" xfId="0" applyNumberFormat="1" applyFont="1" applyBorder="1"/>
    <xf numFmtId="7" fontId="58" fillId="0" borderId="2" xfId="0" applyNumberFormat="1" applyFont="1" applyBorder="1"/>
    <xf numFmtId="39" fontId="58" fillId="0" borderId="6" xfId="0" applyNumberFormat="1" applyFont="1" applyBorder="1"/>
    <xf numFmtId="39" fontId="58" fillId="0" borderId="2" xfId="0" applyNumberFormat="1" applyFont="1" applyBorder="1"/>
    <xf numFmtId="7" fontId="58" fillId="0" borderId="21" xfId="0" applyNumberFormat="1" applyFont="1" applyBorder="1"/>
    <xf numFmtId="0" fontId="58" fillId="0" borderId="3" xfId="0" applyFont="1" applyBorder="1"/>
    <xf numFmtId="7" fontId="58" fillId="0" borderId="4" xfId="0" applyNumberFormat="1" applyFont="1" applyBorder="1"/>
    <xf numFmtId="39" fontId="58" fillId="0" borderId="8" xfId="0" applyNumberFormat="1" applyFont="1" applyBorder="1"/>
    <xf numFmtId="39" fontId="58" fillId="0" borderId="4" xfId="0" applyNumberFormat="1" applyFont="1" applyBorder="1"/>
    <xf numFmtId="7" fontId="58" fillId="0" borderId="14" xfId="0" applyNumberFormat="1" applyFont="1" applyBorder="1"/>
    <xf numFmtId="7" fontId="58" fillId="0" borderId="0" xfId="0" applyNumberFormat="1" applyFont="1"/>
    <xf numFmtId="39" fontId="58" fillId="0" borderId="5" xfId="0" applyNumberFormat="1" applyFont="1" applyBorder="1"/>
    <xf numFmtId="39" fontId="58" fillId="0" borderId="0" xfId="0" applyNumberFormat="1" applyFont="1"/>
    <xf numFmtId="7" fontId="58" fillId="0" borderId="22" xfId="0" applyNumberFormat="1" applyFont="1" applyBorder="1"/>
    <xf numFmtId="0" fontId="2" fillId="0" borderId="2" xfId="0" applyFont="1" applyBorder="1" applyAlignment="1">
      <alignment horizontal="left" indent="3"/>
    </xf>
    <xf numFmtId="7" fontId="13" fillId="0" borderId="15" xfId="0" applyNumberFormat="1" applyFont="1" applyBorder="1"/>
    <xf numFmtId="173" fontId="2" fillId="0" borderId="7" xfId="0" applyNumberFormat="1" applyFont="1" applyBorder="1"/>
    <xf numFmtId="7" fontId="7" fillId="0" borderId="4" xfId="0" applyNumberFormat="1" applyFont="1" applyBorder="1"/>
    <xf numFmtId="7" fontId="8" fillId="0" borderId="18" xfId="0" applyNumberFormat="1" applyFont="1" applyBorder="1"/>
    <xf numFmtId="7" fontId="7" fillId="0" borderId="18" xfId="0" applyNumberFormat="1" applyFont="1" applyBorder="1"/>
    <xf numFmtId="0" fontId="5" fillId="0" borderId="18" xfId="0" applyFont="1" applyBorder="1" applyAlignment="1">
      <alignment horizontal="center"/>
    </xf>
    <xf numFmtId="0" fontId="4" fillId="0" borderId="18" xfId="0" applyFont="1" applyBorder="1"/>
    <xf numFmtId="0" fontId="7" fillId="0" borderId="18" xfId="0" applyFont="1" applyBorder="1" applyAlignment="1">
      <alignment horizontal="center"/>
    </xf>
    <xf numFmtId="7" fontId="5" fillId="0" borderId="18" xfId="0" applyNumberFormat="1" applyFont="1" applyBorder="1"/>
    <xf numFmtId="0" fontId="18" fillId="0" borderId="18" xfId="0" applyFont="1" applyBorder="1" applyAlignment="1">
      <alignment horizontal="center"/>
    </xf>
    <xf numFmtId="9" fontId="3" fillId="0" borderId="18" xfId="0" applyNumberFormat="1" applyFont="1" applyBorder="1"/>
    <xf numFmtId="0" fontId="5" fillId="0" borderId="18" xfId="0" applyFont="1" applyBorder="1"/>
    <xf numFmtId="0" fontId="13" fillId="0" borderId="18" xfId="0" applyFont="1" applyBorder="1"/>
    <xf numFmtId="7" fontId="3" fillId="1" borderId="18" xfId="0" applyNumberFormat="1" applyFont="1" applyFill="1" applyBorder="1"/>
    <xf numFmtId="0" fontId="30" fillId="0" borderId="18" xfId="0" applyFont="1" applyBorder="1" applyAlignment="1">
      <alignment vertical="center" wrapText="1"/>
    </xf>
    <xf numFmtId="0" fontId="3" fillId="0" borderId="18" xfId="0" applyFont="1" applyBorder="1" applyAlignment="1">
      <alignment horizontal="left" indent="3"/>
    </xf>
    <xf numFmtId="0" fontId="17" fillId="0" borderId="0" xfId="0" applyFont="1" applyAlignment="1">
      <alignment horizontal="left" wrapText="1"/>
    </xf>
    <xf numFmtId="169" fontId="2" fillId="0" borderId="16" xfId="0" applyNumberFormat="1" applyFont="1" applyBorder="1"/>
    <xf numFmtId="0" fontId="17" fillId="0" borderId="5" xfId="0" applyFont="1" applyBorder="1"/>
    <xf numFmtId="0" fontId="18" fillId="0" borderId="6" xfId="0" applyFont="1" applyBorder="1" applyAlignment="1">
      <alignment horizontal="center"/>
    </xf>
    <xf numFmtId="0" fontId="18" fillId="0" borderId="0" xfId="0" applyFont="1" applyAlignment="1">
      <alignment wrapText="1"/>
    </xf>
    <xf numFmtId="0" fontId="18" fillId="0" borderId="5" xfId="0" applyFont="1" applyBorder="1" applyAlignment="1">
      <alignment wrapText="1"/>
    </xf>
    <xf numFmtId="0" fontId="17" fillId="0" borderId="2" xfId="0" applyFont="1" applyBorder="1" applyAlignment="1">
      <alignment horizontal="left" wrapText="1"/>
    </xf>
    <xf numFmtId="7" fontId="17" fillId="1" borderId="2" xfId="0" applyNumberFormat="1" applyFont="1" applyFill="1" applyBorder="1" applyAlignment="1">
      <alignment wrapText="1"/>
    </xf>
    <xf numFmtId="7" fontId="17" fillId="1" borderId="6" xfId="0" applyNumberFormat="1" applyFont="1" applyFill="1" applyBorder="1" applyAlignment="1">
      <alignment wrapText="1"/>
    </xf>
    <xf numFmtId="7" fontId="17" fillId="0" borderId="2" xfId="0" applyNumberFormat="1" applyFont="1" applyBorder="1" applyAlignment="1">
      <alignment wrapText="1"/>
    </xf>
    <xf numFmtId="7" fontId="17" fillId="0" borderId="6" xfId="0" applyNumberFormat="1" applyFont="1" applyBorder="1" applyAlignment="1">
      <alignment wrapText="1"/>
    </xf>
    <xf numFmtId="0" fontId="17" fillId="0" borderId="2" xfId="0" applyFont="1" applyBorder="1" applyAlignment="1">
      <alignment horizontal="left" indent="3"/>
    </xf>
    <xf numFmtId="7" fontId="17" fillId="0" borderId="2" xfId="0" applyNumberFormat="1" applyFont="1" applyBorder="1"/>
    <xf numFmtId="0" fontId="17" fillId="0" borderId="6" xfId="0" applyFont="1" applyBorder="1"/>
    <xf numFmtId="7" fontId="17" fillId="0" borderId="21" xfId="0" applyNumberFormat="1" applyFont="1" applyBorder="1"/>
    <xf numFmtId="0" fontId="17" fillId="0" borderId="3" xfId="0" applyFont="1" applyBorder="1"/>
    <xf numFmtId="7" fontId="17" fillId="0" borderId="3" xfId="0" applyNumberFormat="1" applyFont="1" applyBorder="1"/>
    <xf numFmtId="0" fontId="17" fillId="0" borderId="7" xfId="0" applyFont="1" applyBorder="1"/>
    <xf numFmtId="7" fontId="17" fillId="0" borderId="4" xfId="0" applyNumberFormat="1" applyFont="1" applyBorder="1"/>
    <xf numFmtId="0" fontId="17" fillId="0" borderId="8" xfId="0" applyFont="1" applyBorder="1"/>
    <xf numFmtId="7" fontId="18" fillId="0" borderId="0" xfId="0" applyNumberFormat="1" applyFont="1"/>
    <xf numFmtId="0" fontId="18" fillId="0" borderId="5" xfId="0" applyFont="1" applyBorder="1"/>
    <xf numFmtId="0" fontId="20" fillId="0" borderId="0" xfId="0" applyFont="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wrapText="1"/>
    </xf>
    <xf numFmtId="0" fontId="36" fillId="0" borderId="0" xfId="0" applyFont="1" applyAlignment="1">
      <alignment horizontal="center" vertical="center" wrapText="1"/>
    </xf>
    <xf numFmtId="0" fontId="2" fillId="0" borderId="0" xfId="0" applyFont="1" applyAlignment="1">
      <alignment horizontal="left"/>
    </xf>
    <xf numFmtId="0" fontId="35" fillId="0" borderId="0" xfId="0" applyFont="1" applyAlignment="1">
      <alignment horizontal="left" vertical="top" wrapText="1"/>
    </xf>
    <xf numFmtId="0" fontId="35" fillId="0" borderId="0" xfId="0" applyFont="1" applyAlignment="1">
      <alignment horizontal="left" vertical="center" wrapText="1"/>
    </xf>
    <xf numFmtId="0" fontId="35" fillId="0" borderId="0" xfId="0" applyFont="1" applyAlignment="1">
      <alignment horizontal="left" wrapText="1"/>
    </xf>
    <xf numFmtId="169" fontId="35" fillId="0" borderId="0" xfId="0" applyNumberFormat="1" applyFont="1" applyAlignment="1">
      <alignment horizontal="right" wrapText="1"/>
    </xf>
    <xf numFmtId="0" fontId="50" fillId="0" borderId="0" xfId="0" applyFont="1" applyAlignment="1">
      <alignment horizontal="left" wrapText="1"/>
    </xf>
    <xf numFmtId="165" fontId="35" fillId="0" borderId="0" xfId="0" applyNumberFormat="1" applyFont="1" applyAlignment="1">
      <alignment horizontal="right" wrapText="1"/>
    </xf>
    <xf numFmtId="0" fontId="39" fillId="0" borderId="0" xfId="0" applyFont="1" applyAlignment="1">
      <alignment horizontal="left" wrapText="1"/>
    </xf>
    <xf numFmtId="6" fontId="35" fillId="0" borderId="0" xfId="0" applyNumberFormat="1" applyFont="1" applyAlignment="1">
      <alignment horizontal="left" wrapText="1"/>
    </xf>
    <xf numFmtId="166" fontId="52" fillId="0" borderId="0" xfId="0" applyNumberFormat="1" applyFont="1" applyAlignment="1">
      <alignment wrapText="1"/>
    </xf>
    <xf numFmtId="0" fontId="2" fillId="0" borderId="0" xfId="0" applyFont="1" applyAlignment="1">
      <alignment horizontal="left" indent="2"/>
    </xf>
    <xf numFmtId="0" fontId="17" fillId="0" borderId="0" xfId="0" applyFont="1" applyAlignment="1">
      <alignment horizontal="left"/>
    </xf>
    <xf numFmtId="0" fontId="37" fillId="0" borderId="0" xfId="0" applyFont="1" applyAlignment="1">
      <alignment horizontal="center" vertical="top"/>
    </xf>
    <xf numFmtId="0" fontId="7" fillId="0" borderId="1" xfId="0" applyFont="1" applyBorder="1" applyAlignment="1">
      <alignment horizontal="left" vertical="center"/>
    </xf>
    <xf numFmtId="0" fontId="37" fillId="0" borderId="0" xfId="0" applyFont="1" applyAlignment="1">
      <alignment horizontal="center" vertical="center"/>
    </xf>
    <xf numFmtId="0" fontId="40" fillId="0" borderId="0" xfId="0" applyFont="1" applyAlignment="1">
      <alignment horizontal="center" vertical="center"/>
    </xf>
    <xf numFmtId="0" fontId="7" fillId="0" borderId="0" xfId="0" applyFont="1" applyAlignment="1">
      <alignment horizontal="left" vertical="center"/>
    </xf>
    <xf numFmtId="0" fontId="44"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vertical="center" indent="5"/>
    </xf>
    <xf numFmtId="0" fontId="7" fillId="0" borderId="0" xfId="0" applyFont="1" applyAlignment="1">
      <alignment horizontal="center"/>
    </xf>
    <xf numFmtId="0" fontId="17" fillId="0" borderId="15" xfId="0" applyFont="1" applyBorder="1" applyAlignment="1">
      <alignment horizontal="left"/>
    </xf>
    <xf numFmtId="0" fontId="41" fillId="0" borderId="0" xfId="0" applyFont="1" applyAlignment="1">
      <alignment horizontal="center" vertical="center"/>
    </xf>
    <xf numFmtId="0" fontId="17" fillId="0" borderId="0" xfId="0" applyFont="1" applyAlignment="1">
      <alignment horizontal="left" vertical="top" wrapText="1"/>
    </xf>
    <xf numFmtId="0" fontId="2" fillId="0" borderId="2" xfId="0" applyFont="1" applyBorder="1" applyAlignment="1">
      <alignment horizontal="left"/>
    </xf>
    <xf numFmtId="0" fontId="2" fillId="0" borderId="2" xfId="0" applyFont="1" applyBorder="1" applyAlignment="1">
      <alignment horizontal="center"/>
    </xf>
    <xf numFmtId="0" fontId="2" fillId="0" borderId="15" xfId="0" applyFont="1" applyBorder="1" applyAlignment="1">
      <alignment horizontal="left"/>
    </xf>
    <xf numFmtId="0" fontId="17" fillId="0" borderId="0" xfId="0" applyFont="1" applyAlignment="1">
      <alignment horizontal="left" wrapText="1"/>
    </xf>
    <xf numFmtId="0" fontId="43" fillId="0" borderId="0" xfId="0" applyFont="1" applyAlignment="1">
      <alignment horizontal="center"/>
    </xf>
    <xf numFmtId="0" fontId="18" fillId="0" borderId="0" xfId="0" applyFont="1" applyAlignment="1">
      <alignment horizontal="center"/>
    </xf>
    <xf numFmtId="0" fontId="17" fillId="0" borderId="0" xfId="0" applyFont="1" applyAlignment="1">
      <alignment horizontal="center"/>
    </xf>
    <xf numFmtId="0" fontId="17" fillId="0" borderId="0" xfId="0" applyFont="1" applyAlignment="1">
      <alignment horizontal="right"/>
    </xf>
    <xf numFmtId="167" fontId="54" fillId="0" borderId="49" xfId="0" applyNumberFormat="1" applyFont="1" applyBorder="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indent="3"/>
    </xf>
    <xf numFmtId="0" fontId="18" fillId="0" borderId="0" xfId="0" applyFont="1" applyAlignment="1">
      <alignment horizontal="left" vertical="top" wrapText="1" indent="3"/>
    </xf>
    <xf numFmtId="169" fontId="17" fillId="0" borderId="0" xfId="0" applyNumberFormat="1" applyFont="1" applyAlignment="1">
      <alignment horizontal="right"/>
    </xf>
    <xf numFmtId="0" fontId="17" fillId="0" borderId="15" xfId="0" applyFont="1" applyBorder="1" applyAlignment="1">
      <alignment horizontal="right"/>
    </xf>
    <xf numFmtId="0" fontId="37" fillId="0" borderId="0" xfId="0" applyFont="1" applyAlignment="1">
      <alignment horizontal="center"/>
    </xf>
    <xf numFmtId="0" fontId="44" fillId="0" borderId="0" xfId="0" applyFont="1" applyAlignment="1">
      <alignment horizontal="center"/>
    </xf>
    <xf numFmtId="0" fontId="17" fillId="0" borderId="2" xfId="0" applyFont="1" applyBorder="1" applyAlignment="1">
      <alignment horizontal="left"/>
    </xf>
    <xf numFmtId="6" fontId="17" fillId="0" borderId="2" xfId="0" applyNumberFormat="1" applyFont="1" applyBorder="1" applyAlignment="1">
      <alignment horizontal="right"/>
    </xf>
    <xf numFmtId="0" fontId="17" fillId="0" borderId="2" xfId="0" applyFont="1" applyBorder="1" applyAlignment="1">
      <alignment horizontal="right"/>
    </xf>
    <xf numFmtId="169" fontId="17" fillId="0" borderId="0" xfId="0" applyNumberFormat="1" applyFont="1"/>
    <xf numFmtId="169" fontId="17" fillId="0" borderId="2" xfId="0" applyNumberFormat="1" applyFont="1" applyBorder="1" applyAlignment="1">
      <alignment horizontal="right"/>
    </xf>
    <xf numFmtId="166" fontId="17" fillId="0" borderId="2" xfId="0" applyNumberFormat="1" applyFont="1" applyBorder="1" applyAlignment="1">
      <alignment horizontal="right"/>
    </xf>
    <xf numFmtId="0" fontId="9" fillId="0" borderId="0" xfId="0" applyFont="1" applyAlignment="1">
      <alignment horizontal="left" vertical="top" wrapText="1"/>
    </xf>
    <xf numFmtId="0" fontId="29" fillId="9" borderId="51" xfId="0" applyFont="1" applyFill="1" applyBorder="1" applyAlignment="1">
      <alignment horizontal="center" wrapText="1"/>
    </xf>
    <xf numFmtId="0" fontId="29" fillId="9" borderId="52" xfId="0" applyFont="1" applyFill="1" applyBorder="1" applyAlignment="1">
      <alignment horizontal="center" wrapText="1"/>
    </xf>
    <xf numFmtId="0" fontId="29" fillId="9" borderId="2" xfId="0" applyFont="1" applyFill="1" applyBorder="1" applyAlignment="1">
      <alignment horizontal="center"/>
    </xf>
    <xf numFmtId="0" fontId="29" fillId="9" borderId="3" xfId="0" applyFont="1" applyFill="1" applyBorder="1" applyAlignment="1">
      <alignment horizontal="center"/>
    </xf>
    <xf numFmtId="0" fontId="29" fillId="9" borderId="51" xfId="0" applyFont="1" applyFill="1" applyBorder="1" applyAlignment="1">
      <alignment horizontal="center"/>
    </xf>
    <xf numFmtId="0" fontId="29" fillId="9" borderId="52" xfId="0" applyFont="1" applyFill="1" applyBorder="1" applyAlignment="1">
      <alignment horizontal="center"/>
    </xf>
    <xf numFmtId="172" fontId="8" fillId="0" borderId="36" xfId="0" applyNumberFormat="1" applyFont="1" applyBorder="1" applyAlignment="1">
      <alignment horizontal="right"/>
    </xf>
    <xf numFmtId="172" fontId="8" fillId="0" borderId="19" xfId="0" applyNumberFormat="1" applyFont="1" applyBorder="1" applyAlignment="1">
      <alignment horizontal="right"/>
    </xf>
    <xf numFmtId="172" fontId="2" fillId="0" borderId="17" xfId="0" applyNumberFormat="1" applyFont="1" applyBorder="1" applyAlignment="1">
      <alignment horizontal="right"/>
    </xf>
    <xf numFmtId="172" fontId="2" fillId="0" borderId="3" xfId="0" applyNumberFormat="1" applyFont="1" applyBorder="1" applyAlignment="1">
      <alignment horizontal="right"/>
    </xf>
    <xf numFmtId="172" fontId="2" fillId="0" borderId="14" xfId="0" applyNumberFormat="1" applyFont="1" applyBorder="1" applyAlignment="1">
      <alignment horizontal="right"/>
    </xf>
    <xf numFmtId="172" fontId="2" fillId="0" borderId="4" xfId="0" applyNumberFormat="1" applyFont="1" applyBorder="1" applyAlignment="1">
      <alignment horizontal="right"/>
    </xf>
    <xf numFmtId="0" fontId="8" fillId="0" borderId="5" xfId="0" applyFont="1" applyBorder="1" applyAlignment="1">
      <alignment horizontal="right"/>
    </xf>
    <xf numFmtId="0" fontId="8" fillId="0" borderId="23" xfId="0" applyFont="1" applyBorder="1" applyAlignment="1">
      <alignment horizontal="right"/>
    </xf>
    <xf numFmtId="171" fontId="8" fillId="0" borderId="23" xfId="0" applyNumberFormat="1" applyFont="1" applyBorder="1" applyAlignment="1">
      <alignment horizontal="right"/>
    </xf>
    <xf numFmtId="171" fontId="8" fillId="0" borderId="22" xfId="0" applyNumberFormat="1" applyFont="1" applyBorder="1" applyAlignment="1">
      <alignment horizontal="right"/>
    </xf>
    <xf numFmtId="172" fontId="2" fillId="0" borderId="41" xfId="0" applyNumberFormat="1" applyFont="1" applyBorder="1" applyAlignment="1">
      <alignment horizontal="right"/>
    </xf>
    <xf numFmtId="172" fontId="2" fillId="0" borderId="9" xfId="0" applyNumberFormat="1" applyFont="1" applyBorder="1" applyAlignment="1">
      <alignment horizontal="right"/>
    </xf>
    <xf numFmtId="172" fontId="2" fillId="0" borderId="18" xfId="0" applyNumberFormat="1" applyFont="1" applyBorder="1" applyAlignment="1">
      <alignment horizontal="right"/>
    </xf>
    <xf numFmtId="172" fontId="2" fillId="0" borderId="48" xfId="0" applyNumberFormat="1" applyFont="1" applyBorder="1" applyAlignment="1">
      <alignment horizontal="right"/>
    </xf>
    <xf numFmtId="0" fontId="2" fillId="0" borderId="7" xfId="0" applyFont="1" applyBorder="1" applyAlignment="1">
      <alignment horizontal="left"/>
    </xf>
    <xf numFmtId="0" fontId="2" fillId="0" borderId="18" xfId="0" applyFont="1" applyBorder="1" applyAlignment="1">
      <alignment horizontal="left"/>
    </xf>
    <xf numFmtId="0" fontId="2" fillId="0" borderId="8" xfId="0" applyFont="1" applyBorder="1" applyAlignment="1">
      <alignment horizontal="left"/>
    </xf>
    <xf numFmtId="0" fontId="2" fillId="0" borderId="48" xfId="0" applyFont="1" applyBorder="1" applyAlignment="1">
      <alignment horizontal="left"/>
    </xf>
    <xf numFmtId="0" fontId="8" fillId="0" borderId="57" xfId="0" applyFont="1" applyBorder="1" applyAlignment="1">
      <alignment horizontal="center"/>
    </xf>
    <xf numFmtId="0" fontId="8" fillId="0" borderId="58" xfId="0" applyFont="1" applyBorder="1" applyAlignment="1">
      <alignment horizontal="center"/>
    </xf>
    <xf numFmtId="0" fontId="8" fillId="0" borderId="59" xfId="0" applyFont="1" applyBorder="1" applyAlignment="1">
      <alignment horizontal="center" wrapText="1"/>
    </xf>
    <xf numFmtId="0" fontId="8" fillId="0" borderId="57" xfId="0" applyFont="1" applyBorder="1" applyAlignment="1">
      <alignment horizontal="center" wrapText="1"/>
    </xf>
    <xf numFmtId="0" fontId="8" fillId="0" borderId="58" xfId="0" applyFont="1" applyBorder="1" applyAlignment="1">
      <alignment horizontal="center" wrapText="1"/>
    </xf>
    <xf numFmtId="0" fontId="2" fillId="0" borderId="6" xfId="0" applyFont="1" applyBorder="1" applyAlignment="1">
      <alignment horizontal="left"/>
    </xf>
    <xf numFmtId="0" fontId="2" fillId="0" borderId="16" xfId="0" applyFont="1" applyBorder="1" applyAlignment="1">
      <alignment horizontal="left"/>
    </xf>
    <xf numFmtId="172" fontId="2" fillId="0" borderId="16" xfId="0" applyNumberFormat="1" applyFont="1" applyBorder="1" applyAlignment="1">
      <alignment horizontal="right"/>
    </xf>
    <xf numFmtId="172" fontId="2" fillId="0" borderId="21" xfId="0" applyNumberFormat="1" applyFont="1" applyBorder="1" applyAlignment="1">
      <alignment horizontal="right"/>
    </xf>
    <xf numFmtId="0" fontId="45" fillId="11" borderId="0" xfId="0" applyFont="1" applyFill="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center"/>
    </xf>
    <xf numFmtId="0" fontId="49" fillId="0" borderId="0" xfId="0" applyFont="1" applyAlignment="1">
      <alignment horizontal="left"/>
    </xf>
    <xf numFmtId="0" fontId="46" fillId="0" borderId="0" xfId="0" applyFont="1" applyAlignment="1">
      <alignment horizontal="center"/>
    </xf>
    <xf numFmtId="0" fontId="7" fillId="0" borderId="2" xfId="0" applyFont="1" applyBorder="1" applyAlignment="1">
      <alignment horizontal="center"/>
    </xf>
    <xf numFmtId="0" fontId="5" fillId="0" borderId="0" xfId="0" applyFont="1" applyAlignment="1">
      <alignment horizontal="left"/>
    </xf>
    <xf numFmtId="0" fontId="1" fillId="0" borderId="1" xfId="0" applyFont="1" applyBorder="1" applyAlignment="1">
      <alignment horizontal="center"/>
    </xf>
    <xf numFmtId="0" fontId="27" fillId="0" borderId="1" xfId="0" applyFont="1" applyBorder="1" applyAlignment="1">
      <alignment horizontal="center"/>
    </xf>
    <xf numFmtId="0" fontId="5" fillId="0" borderId="2" xfId="0" applyFont="1" applyBorder="1" applyAlignment="1">
      <alignment horizontal="left"/>
    </xf>
    <xf numFmtId="0" fontId="24" fillId="0" borderId="1" xfId="0" applyFont="1" applyBorder="1" applyAlignment="1">
      <alignment horizontal="center"/>
    </xf>
    <xf numFmtId="0" fontId="23" fillId="0" borderId="1" xfId="0" applyFont="1" applyBorder="1" applyAlignment="1">
      <alignment horizontal="center"/>
    </xf>
    <xf numFmtId="0" fontId="5" fillId="0" borderId="0" xfId="0" applyFont="1" applyAlignment="1">
      <alignment horizontal="left" wrapText="1"/>
    </xf>
    <xf numFmtId="0" fontId="1" fillId="0" borderId="0" xfId="0" applyFont="1" applyAlignment="1">
      <alignment horizontal="center"/>
    </xf>
    <xf numFmtId="0" fontId="4" fillId="0" borderId="0" xfId="0" applyFont="1" applyAlignment="1">
      <alignment horizontal="left"/>
    </xf>
    <xf numFmtId="0" fontId="5" fillId="0" borderId="15" xfId="0" applyFont="1" applyBorder="1" applyAlignment="1">
      <alignment horizontal="left"/>
    </xf>
    <xf numFmtId="0" fontId="5" fillId="0" borderId="2" xfId="0" applyFont="1" applyBorder="1" applyAlignment="1">
      <alignment horizontal="left" wrapText="1"/>
    </xf>
    <xf numFmtId="0" fontId="5" fillId="4" borderId="0" xfId="0" applyFont="1" applyFill="1" applyAlignment="1">
      <alignment horizontal="left" wrapText="1"/>
    </xf>
    <xf numFmtId="0" fontId="44" fillId="0" borderId="1" xfId="0" applyFont="1" applyBorder="1" applyAlignment="1">
      <alignment horizontal="center"/>
    </xf>
    <xf numFmtId="0" fontId="18" fillId="0" borderId="0" xfId="0" applyFont="1" applyAlignment="1">
      <alignment horizontal="left"/>
    </xf>
    <xf numFmtId="0" fontId="18" fillId="0" borderId="0" xfId="0" applyFont="1" applyAlignment="1">
      <alignment horizontal="left" wrapText="1"/>
    </xf>
    <xf numFmtId="0" fontId="31" fillId="0" borderId="0" xfId="0" applyFont="1" applyAlignment="1">
      <alignment horizontal="left"/>
    </xf>
    <xf numFmtId="0" fontId="32" fillId="0" borderId="0" xfId="0" applyFont="1" applyAlignment="1">
      <alignment horizontal="left"/>
    </xf>
    <xf numFmtId="0" fontId="5" fillId="0" borderId="0" xfId="0" applyFont="1"/>
    <xf numFmtId="0" fontId="20" fillId="0" borderId="1" xfId="0" applyFont="1" applyBorder="1" applyAlignment="1">
      <alignment horizontal="center"/>
    </xf>
    <xf numFmtId="0" fontId="3" fillId="0" borderId="0" xfId="0" applyFont="1" applyAlignment="1">
      <alignment horizontal="left"/>
    </xf>
    <xf numFmtId="0" fontId="7" fillId="0" borderId="0" xfId="0" applyFont="1" applyAlignment="1">
      <alignment horizontal="left"/>
    </xf>
    <xf numFmtId="0" fontId="34" fillId="0" borderId="0" xfId="0" applyFont="1" applyAlignment="1">
      <alignment horizontal="left" indent="2"/>
    </xf>
    <xf numFmtId="0" fontId="7" fillId="0" borderId="1" xfId="0" applyFont="1" applyBorder="1" applyAlignment="1">
      <alignment horizontal="left"/>
    </xf>
    <xf numFmtId="0" fontId="42" fillId="0" borderId="0" xfId="0" applyFont="1" applyAlignment="1">
      <alignment horizontal="center"/>
    </xf>
    <xf numFmtId="0" fontId="1" fillId="0" borderId="18" xfId="0" applyFont="1" applyBorder="1" applyAlignment="1">
      <alignment horizontal="center"/>
    </xf>
    <xf numFmtId="0" fontId="5" fillId="0" borderId="18" xfId="0" applyFont="1" applyBorder="1" applyAlignment="1">
      <alignment horizontal="left"/>
    </xf>
    <xf numFmtId="0" fontId="4" fillId="0" borderId="18" xfId="0" applyFont="1" applyBorder="1" applyAlignment="1">
      <alignment horizontal="left"/>
    </xf>
    <xf numFmtId="0" fontId="41" fillId="0" borderId="1" xfId="0" applyFont="1" applyBorder="1" applyAlignment="1">
      <alignment horizontal="center"/>
    </xf>
    <xf numFmtId="0" fontId="58" fillId="0" borderId="0" xfId="0" applyFont="1" applyAlignment="1">
      <alignment horizontal="left"/>
    </xf>
    <xf numFmtId="0" fontId="58" fillId="0" borderId="2" xfId="0" applyFont="1" applyBorder="1" applyAlignment="1">
      <alignment horizontal="left"/>
    </xf>
    <xf numFmtId="0" fontId="5" fillId="0" borderId="0" xfId="0" applyFont="1" applyAlignment="1">
      <alignment horizontal="left" vertical="center"/>
    </xf>
  </cellXfs>
  <cellStyles count="1">
    <cellStyle name="Normal" xfId="0" builtinId="0"/>
  </cellStyles>
  <dxfs count="0"/>
  <tableStyles count="0" defaultTableStyle="TableStyleMedium9" defaultPivotStyle="PivotStyleLight16"/>
  <colors>
    <mruColors>
      <color rgb="FF66FF66"/>
      <color rgb="FFFF66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161920</xdr:colOff>
      <xdr:row>1</xdr:row>
      <xdr:rowOff>152395</xdr:rowOff>
    </xdr:from>
    <xdr:to>
      <xdr:col>6</xdr:col>
      <xdr:colOff>439288</xdr:colOff>
      <xdr:row>16</xdr:row>
      <xdr:rowOff>10663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1120" y="342895"/>
          <a:ext cx="2715768" cy="27157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opLeftCell="A16" zoomScaleNormal="100" workbookViewId="0">
      <selection activeCell="A42" sqref="A42:I44"/>
    </sheetView>
  </sheetViews>
  <sheetFormatPr defaultRowHeight="15" x14ac:dyDescent="0.25"/>
  <sheetData>
    <row r="1" spans="1:9" x14ac:dyDescent="0.25">
      <c r="A1" s="566"/>
      <c r="B1" s="566"/>
      <c r="C1" s="566"/>
      <c r="D1" s="566"/>
      <c r="E1" s="566"/>
      <c r="F1" s="566"/>
      <c r="G1" s="566"/>
      <c r="H1" s="566"/>
      <c r="I1" s="566"/>
    </row>
    <row r="2" spans="1:9" x14ac:dyDescent="0.25">
      <c r="A2" s="566"/>
      <c r="B2" s="566"/>
      <c r="C2" s="566"/>
      <c r="D2" s="566"/>
      <c r="E2" s="566"/>
      <c r="F2" s="566"/>
      <c r="G2" s="566"/>
      <c r="H2" s="566"/>
      <c r="I2" s="566"/>
    </row>
    <row r="3" spans="1:9" x14ac:dyDescent="0.25">
      <c r="A3" s="566"/>
      <c r="B3" s="566"/>
      <c r="C3" s="566"/>
      <c r="D3" s="566"/>
      <c r="E3" s="566"/>
      <c r="F3" s="566"/>
      <c r="G3" s="566"/>
      <c r="H3" s="566"/>
      <c r="I3" s="566"/>
    </row>
    <row r="4" spans="1:9" x14ac:dyDescent="0.25">
      <c r="A4" s="566"/>
      <c r="B4" s="566"/>
      <c r="C4" s="566"/>
      <c r="D4" s="566"/>
      <c r="E4" s="566"/>
      <c r="F4" s="566"/>
      <c r="G4" s="566"/>
      <c r="H4" s="566"/>
      <c r="I4" s="566"/>
    </row>
    <row r="5" spans="1:9" x14ac:dyDescent="0.25">
      <c r="A5" s="566"/>
      <c r="B5" s="566"/>
      <c r="C5" s="566"/>
      <c r="D5" s="566"/>
      <c r="E5" s="566"/>
      <c r="F5" s="566"/>
      <c r="G5" s="566"/>
      <c r="H5" s="566"/>
      <c r="I5" s="566"/>
    </row>
    <row r="6" spans="1:9" x14ac:dyDescent="0.25">
      <c r="A6" s="566"/>
      <c r="B6" s="566"/>
      <c r="C6" s="566"/>
      <c r="D6" s="566"/>
      <c r="E6" s="566"/>
      <c r="F6" s="566"/>
      <c r="G6" s="566"/>
      <c r="H6" s="566"/>
      <c r="I6" s="566"/>
    </row>
    <row r="7" spans="1:9" x14ac:dyDescent="0.25">
      <c r="A7" s="566"/>
      <c r="B7" s="566"/>
      <c r="C7" s="566"/>
      <c r="D7" s="566"/>
      <c r="E7" s="566"/>
      <c r="F7" s="566"/>
      <c r="G7" s="566"/>
      <c r="H7" s="566"/>
      <c r="I7" s="566"/>
    </row>
    <row r="8" spans="1:9" x14ac:dyDescent="0.25">
      <c r="A8" s="566"/>
      <c r="B8" s="566"/>
      <c r="C8" s="566"/>
      <c r="D8" s="566"/>
      <c r="E8" s="566"/>
      <c r="F8" s="566"/>
      <c r="G8" s="566"/>
      <c r="H8" s="566"/>
      <c r="I8" s="566"/>
    </row>
    <row r="9" spans="1:9" x14ac:dyDescent="0.25">
      <c r="A9" s="566"/>
      <c r="B9" s="566"/>
      <c r="C9" s="566"/>
      <c r="D9" s="566"/>
      <c r="E9" s="566"/>
      <c r="F9" s="566"/>
      <c r="G9" s="566"/>
      <c r="H9" s="566"/>
      <c r="I9" s="566"/>
    </row>
    <row r="10" spans="1:9" x14ac:dyDescent="0.25">
      <c r="A10" s="566"/>
      <c r="B10" s="566"/>
      <c r="C10" s="566"/>
      <c r="D10" s="566"/>
      <c r="E10" s="566"/>
      <c r="F10" s="566"/>
      <c r="G10" s="566"/>
      <c r="H10" s="566"/>
      <c r="I10" s="566"/>
    </row>
    <row r="11" spans="1:9" x14ac:dyDescent="0.25">
      <c r="A11" s="566"/>
      <c r="B11" s="566"/>
      <c r="C11" s="566"/>
      <c r="D11" s="566"/>
      <c r="E11" s="566"/>
      <c r="F11" s="566"/>
      <c r="G11" s="566"/>
      <c r="H11" s="566"/>
      <c r="I11" s="566"/>
    </row>
    <row r="12" spans="1:9" x14ac:dyDescent="0.25">
      <c r="A12" s="566"/>
      <c r="B12" s="566"/>
      <c r="C12" s="566"/>
      <c r="D12" s="566"/>
      <c r="E12" s="566"/>
      <c r="F12" s="566"/>
      <c r="G12" s="566"/>
      <c r="H12" s="566"/>
      <c r="I12" s="566"/>
    </row>
    <row r="13" spans="1:9" x14ac:dyDescent="0.25">
      <c r="A13" s="566"/>
      <c r="B13" s="566"/>
      <c r="C13" s="566"/>
      <c r="D13" s="566"/>
      <c r="E13" s="566"/>
      <c r="F13" s="566"/>
      <c r="G13" s="566"/>
      <c r="H13" s="566"/>
      <c r="I13" s="566"/>
    </row>
    <row r="14" spans="1:9" x14ac:dyDescent="0.25">
      <c r="A14" s="566"/>
      <c r="B14" s="566"/>
      <c r="C14" s="566"/>
      <c r="D14" s="566"/>
      <c r="E14" s="566"/>
      <c r="F14" s="566"/>
      <c r="G14" s="566"/>
      <c r="H14" s="566"/>
      <c r="I14" s="566"/>
    </row>
    <row r="15" spans="1:9" x14ac:dyDescent="0.25">
      <c r="A15" s="566"/>
      <c r="B15" s="566"/>
      <c r="C15" s="566"/>
      <c r="D15" s="566"/>
      <c r="E15" s="566"/>
      <c r="F15" s="566"/>
      <c r="G15" s="566"/>
      <c r="H15" s="566"/>
      <c r="I15" s="566"/>
    </row>
    <row r="16" spans="1:9" x14ac:dyDescent="0.25">
      <c r="A16" s="566"/>
      <c r="B16" s="566"/>
      <c r="C16" s="566"/>
      <c r="D16" s="566"/>
      <c r="E16" s="566"/>
      <c r="F16" s="566"/>
      <c r="G16" s="566"/>
      <c r="H16" s="566"/>
      <c r="I16" s="566"/>
    </row>
    <row r="17" spans="1:9" x14ac:dyDescent="0.25">
      <c r="A17" s="566"/>
      <c r="B17" s="566"/>
      <c r="C17" s="566"/>
      <c r="D17" s="566"/>
      <c r="E17" s="566"/>
      <c r="F17" s="566"/>
      <c r="G17" s="566"/>
      <c r="H17" s="566"/>
      <c r="I17" s="566"/>
    </row>
    <row r="18" spans="1:9" x14ac:dyDescent="0.25">
      <c r="A18" s="566"/>
      <c r="B18" s="566"/>
      <c r="C18" s="566"/>
      <c r="D18" s="566"/>
      <c r="E18" s="566"/>
      <c r="F18" s="566"/>
      <c r="G18" s="566"/>
      <c r="H18" s="566"/>
      <c r="I18" s="566"/>
    </row>
    <row r="19" spans="1:9" x14ac:dyDescent="0.25">
      <c r="A19" s="334"/>
      <c r="B19" s="334"/>
      <c r="C19" s="334"/>
      <c r="D19" s="334"/>
      <c r="E19" s="334"/>
      <c r="F19" s="334"/>
      <c r="G19" s="334"/>
      <c r="H19" s="334"/>
      <c r="I19" s="334"/>
    </row>
    <row r="20" spans="1:9" ht="15" customHeight="1" x14ac:dyDescent="0.25">
      <c r="A20" s="567" t="s">
        <v>514</v>
      </c>
      <c r="B20" s="567"/>
      <c r="C20" s="567"/>
      <c r="D20" s="567"/>
      <c r="E20" s="567"/>
      <c r="F20" s="567"/>
      <c r="G20" s="567"/>
      <c r="H20" s="567"/>
      <c r="I20" s="567"/>
    </row>
    <row r="21" spans="1:9" ht="15" customHeight="1" x14ac:dyDescent="0.25">
      <c r="A21" s="567"/>
      <c r="B21" s="567"/>
      <c r="C21" s="567"/>
      <c r="D21" s="567"/>
      <c r="E21" s="567"/>
      <c r="F21" s="567"/>
      <c r="G21" s="567"/>
      <c r="H21" s="567"/>
      <c r="I21" s="567"/>
    </row>
    <row r="22" spans="1:9" ht="15" customHeight="1" x14ac:dyDescent="0.25">
      <c r="A22" s="567"/>
      <c r="B22" s="567"/>
      <c r="C22" s="567"/>
      <c r="D22" s="567"/>
      <c r="E22" s="567"/>
      <c r="F22" s="567"/>
      <c r="G22" s="567"/>
      <c r="H22" s="567"/>
      <c r="I22" s="567"/>
    </row>
    <row r="23" spans="1:9" ht="15" customHeight="1" x14ac:dyDescent="0.25">
      <c r="A23" s="567"/>
      <c r="B23" s="567"/>
      <c r="C23" s="567"/>
      <c r="D23" s="567"/>
      <c r="E23" s="567"/>
      <c r="F23" s="567"/>
      <c r="G23" s="567"/>
      <c r="H23" s="567"/>
      <c r="I23" s="567"/>
    </row>
    <row r="24" spans="1:9" ht="15" customHeight="1" x14ac:dyDescent="0.25">
      <c r="A24" s="336"/>
      <c r="B24" s="336"/>
      <c r="C24" s="336"/>
      <c r="D24" s="336"/>
      <c r="E24" s="336"/>
      <c r="F24" s="336"/>
      <c r="G24" s="336"/>
      <c r="H24" s="336"/>
      <c r="I24" s="336"/>
    </row>
    <row r="25" spans="1:9" ht="15" customHeight="1" x14ac:dyDescent="0.25">
      <c r="A25" s="568" t="s">
        <v>788</v>
      </c>
      <c r="B25" s="568"/>
      <c r="C25" s="568"/>
      <c r="D25" s="568"/>
      <c r="E25" s="568"/>
      <c r="F25" s="568"/>
      <c r="G25" s="568"/>
      <c r="H25" s="568"/>
      <c r="I25" s="568"/>
    </row>
    <row r="26" spans="1:9" ht="15" customHeight="1" x14ac:dyDescent="0.25">
      <c r="A26" s="568"/>
      <c r="B26" s="568"/>
      <c r="C26" s="568"/>
      <c r="D26" s="568"/>
      <c r="E26" s="568"/>
      <c r="F26" s="568"/>
      <c r="G26" s="568"/>
      <c r="H26" s="568"/>
      <c r="I26" s="568"/>
    </row>
    <row r="27" spans="1:9" ht="15" customHeight="1" x14ac:dyDescent="0.25">
      <c r="A27" s="568"/>
      <c r="B27" s="568"/>
      <c r="C27" s="568"/>
      <c r="D27" s="568"/>
      <c r="E27" s="568"/>
      <c r="F27" s="568"/>
      <c r="G27" s="568"/>
      <c r="H27" s="568"/>
      <c r="I27" s="568"/>
    </row>
    <row r="28" spans="1:9" ht="21.95" customHeight="1" x14ac:dyDescent="0.25">
      <c r="A28" s="337"/>
      <c r="B28" s="337"/>
      <c r="C28" s="337"/>
      <c r="D28" s="337"/>
      <c r="E28" s="337"/>
      <c r="F28" s="337"/>
      <c r="G28" s="337"/>
      <c r="H28" s="337"/>
      <c r="I28" s="337"/>
    </row>
    <row r="29" spans="1:9" ht="45" customHeight="1" x14ac:dyDescent="0.25">
      <c r="A29" s="568" t="s">
        <v>515</v>
      </c>
      <c r="B29" s="568"/>
      <c r="C29" s="568"/>
      <c r="D29" s="568"/>
      <c r="E29" s="568"/>
      <c r="F29" s="568"/>
      <c r="G29" s="568"/>
      <c r="H29" s="568"/>
      <c r="I29" s="568"/>
    </row>
    <row r="30" spans="1:9" ht="15" customHeight="1" x14ac:dyDescent="0.25">
      <c r="A30" s="568" t="s">
        <v>768</v>
      </c>
      <c r="B30" s="568"/>
      <c r="C30" s="568"/>
      <c r="D30" s="568"/>
      <c r="E30" s="568"/>
      <c r="F30" s="568"/>
      <c r="G30" s="568"/>
      <c r="H30" s="568"/>
      <c r="I30" s="568"/>
    </row>
    <row r="31" spans="1:9" ht="15" customHeight="1" x14ac:dyDescent="0.25">
      <c r="A31" s="568"/>
      <c r="B31" s="568"/>
      <c r="C31" s="568"/>
      <c r="D31" s="568"/>
      <c r="E31" s="568"/>
      <c r="F31" s="568"/>
      <c r="G31" s="568"/>
      <c r="H31" s="568"/>
      <c r="I31" s="568"/>
    </row>
    <row r="32" spans="1:9" ht="15" customHeight="1" x14ac:dyDescent="0.25">
      <c r="A32" s="568"/>
      <c r="B32" s="568"/>
      <c r="C32" s="568"/>
      <c r="D32" s="568"/>
      <c r="E32" s="568"/>
      <c r="F32" s="568"/>
      <c r="G32" s="568"/>
      <c r="H32" s="568"/>
      <c r="I32" s="568"/>
    </row>
    <row r="33" spans="1:9" ht="15" customHeight="1" x14ac:dyDescent="0.25">
      <c r="A33" s="333"/>
      <c r="B33" s="333"/>
      <c r="C33" s="333"/>
      <c r="D33" s="333"/>
      <c r="E33" s="333"/>
      <c r="F33" s="333"/>
      <c r="G33" s="333"/>
      <c r="H33" s="333"/>
      <c r="I33" s="333"/>
    </row>
    <row r="34" spans="1:9" ht="15" customHeight="1" x14ac:dyDescent="0.25">
      <c r="A34" s="333"/>
      <c r="B34" s="333"/>
      <c r="C34" s="333"/>
      <c r="D34" s="333"/>
      <c r="E34" s="333"/>
      <c r="F34" s="333"/>
      <c r="G34" s="333"/>
      <c r="H34" s="333"/>
      <c r="I34" s="333"/>
    </row>
    <row r="35" spans="1:9" ht="15" customHeight="1" x14ac:dyDescent="0.25">
      <c r="A35" s="333"/>
      <c r="B35" s="333"/>
      <c r="C35" s="333"/>
      <c r="D35" s="333"/>
      <c r="E35" s="333"/>
      <c r="F35" s="333"/>
      <c r="G35" s="333"/>
      <c r="H35" s="333"/>
      <c r="I35" s="333"/>
    </row>
    <row r="36" spans="1:9" s="385" customFormat="1" ht="15" customHeight="1" x14ac:dyDescent="0.25">
      <c r="A36" s="343"/>
      <c r="B36" s="343"/>
      <c r="C36" s="343"/>
      <c r="D36" s="343"/>
      <c r="E36" s="343"/>
      <c r="F36" s="343"/>
      <c r="G36" s="343"/>
      <c r="H36" s="343"/>
      <c r="I36" s="341"/>
    </row>
    <row r="37" spans="1:9" ht="15" customHeight="1" x14ac:dyDescent="0.25">
      <c r="A37" s="333"/>
      <c r="B37" s="333"/>
      <c r="C37" s="333"/>
      <c r="D37" s="333"/>
      <c r="E37" s="333"/>
      <c r="F37" s="333"/>
      <c r="G37" s="333"/>
      <c r="H37" s="333"/>
      <c r="I37" s="382"/>
    </row>
    <row r="38" spans="1:9" ht="15" customHeight="1" x14ac:dyDescent="0.25">
      <c r="A38" s="333"/>
      <c r="B38" s="333"/>
      <c r="C38" s="333"/>
      <c r="D38" s="333"/>
      <c r="E38" s="333"/>
      <c r="F38" s="333"/>
      <c r="G38" s="333"/>
      <c r="H38" s="333"/>
      <c r="I38" s="382"/>
    </row>
    <row r="39" spans="1:9" ht="15" customHeight="1" x14ac:dyDescent="0.25">
      <c r="A39" s="333"/>
      <c r="B39" s="333"/>
      <c r="C39" s="333"/>
      <c r="D39" s="333"/>
      <c r="E39" s="333"/>
      <c r="F39" s="333"/>
      <c r="G39" s="333"/>
      <c r="H39" s="333"/>
      <c r="I39" s="382"/>
    </row>
    <row r="40" spans="1:9" ht="15" customHeight="1" x14ac:dyDescent="0.25">
      <c r="A40" s="333"/>
      <c r="B40" s="333"/>
      <c r="C40" s="333"/>
      <c r="D40" s="333"/>
      <c r="E40" s="333"/>
      <c r="F40" s="333"/>
      <c r="G40" s="333"/>
      <c r="H40" s="333"/>
      <c r="I40" s="382"/>
    </row>
    <row r="41" spans="1:9" ht="15" customHeight="1" x14ac:dyDescent="0.25">
      <c r="A41" s="333"/>
      <c r="B41" s="333"/>
      <c r="C41" s="333"/>
      <c r="D41" s="333"/>
      <c r="E41" s="333"/>
      <c r="F41" s="333"/>
      <c r="G41" s="333"/>
      <c r="H41" s="333"/>
      <c r="I41" s="382"/>
    </row>
    <row r="42" spans="1:9" ht="15" customHeight="1" x14ac:dyDescent="0.25">
      <c r="A42" s="565" t="s">
        <v>832</v>
      </c>
      <c r="B42" s="565"/>
      <c r="C42" s="565"/>
      <c r="D42" s="565"/>
      <c r="E42" s="565"/>
      <c r="F42" s="565"/>
      <c r="G42" s="565"/>
      <c r="H42" s="565"/>
      <c r="I42" s="565"/>
    </row>
    <row r="43" spans="1:9" ht="15" customHeight="1" x14ac:dyDescent="0.25">
      <c r="A43" s="565"/>
      <c r="B43" s="565"/>
      <c r="C43" s="565"/>
      <c r="D43" s="565"/>
      <c r="E43" s="565"/>
      <c r="F43" s="565"/>
      <c r="G43" s="565"/>
      <c r="H43" s="565"/>
      <c r="I43" s="565"/>
    </row>
    <row r="44" spans="1:9" ht="15" customHeight="1" x14ac:dyDescent="0.25">
      <c r="A44" s="565"/>
      <c r="B44" s="565"/>
      <c r="C44" s="565"/>
      <c r="D44" s="565"/>
      <c r="E44" s="565"/>
      <c r="F44" s="565"/>
      <c r="G44" s="565"/>
      <c r="H44" s="565"/>
      <c r="I44" s="565"/>
    </row>
    <row r="45" spans="1:9" ht="15" customHeight="1" x14ac:dyDescent="0.25">
      <c r="A45" s="333"/>
      <c r="B45" s="333"/>
      <c r="C45" s="333"/>
      <c r="D45" s="333"/>
      <c r="E45" s="333"/>
      <c r="F45" s="333"/>
      <c r="G45" s="333"/>
      <c r="H45" s="333"/>
      <c r="I45" s="333"/>
    </row>
    <row r="46" spans="1:9" ht="15" customHeight="1" x14ac:dyDescent="0.25">
      <c r="A46" s="333"/>
      <c r="B46" s="333"/>
      <c r="C46" s="333"/>
      <c r="D46" s="333"/>
      <c r="E46" s="333"/>
      <c r="F46" s="333"/>
      <c r="G46" s="333"/>
      <c r="H46" s="333"/>
      <c r="I46" s="333"/>
    </row>
    <row r="47" spans="1:9" ht="15" customHeight="1" x14ac:dyDescent="0.25">
      <c r="B47" s="335"/>
      <c r="C47" s="335"/>
      <c r="D47" s="335"/>
      <c r="E47" s="335"/>
      <c r="F47" s="335"/>
      <c r="G47" s="335"/>
      <c r="H47" s="335"/>
      <c r="I47" s="335"/>
    </row>
    <row r="48" spans="1:9" ht="15" customHeight="1" x14ac:dyDescent="0.25">
      <c r="A48" s="335"/>
      <c r="B48" s="335"/>
      <c r="C48" s="335"/>
      <c r="D48" s="335"/>
      <c r="E48" s="335"/>
      <c r="F48" s="335"/>
      <c r="G48" s="335"/>
      <c r="H48" s="335"/>
      <c r="I48" s="335"/>
    </row>
    <row r="49" spans="1:9" ht="15" customHeight="1" x14ac:dyDescent="0.25">
      <c r="A49" s="335"/>
      <c r="B49" s="335"/>
      <c r="C49" s="335"/>
      <c r="D49" s="335"/>
      <c r="E49" s="335"/>
      <c r="F49" s="335"/>
      <c r="G49" s="335"/>
      <c r="H49" s="335"/>
      <c r="I49" s="335"/>
    </row>
  </sheetData>
  <mergeCells count="6">
    <mergeCell ref="A42:I44"/>
    <mergeCell ref="A1:I18"/>
    <mergeCell ref="A20:I23"/>
    <mergeCell ref="A25:I27"/>
    <mergeCell ref="A29:I29"/>
    <mergeCell ref="A30:I32"/>
  </mergeCells>
  <pageMargins left="1.2" right="0.45" top="0.5" bottom="0.25" header="0.3" footer="0.3"/>
  <pageSetup orientation="portrait"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
  <sheetViews>
    <sheetView zoomScale="112" zoomScaleNormal="112" workbookViewId="0">
      <selection sqref="A1:J26"/>
    </sheetView>
  </sheetViews>
  <sheetFormatPr defaultColWidth="9.140625" defaultRowHeight="15" x14ac:dyDescent="0.25"/>
  <cols>
    <col min="1" max="16384" width="9.140625" style="1"/>
  </cols>
  <sheetData>
    <row r="1" spans="1:9" ht="27.95" customHeight="1" x14ac:dyDescent="0.35">
      <c r="A1" s="607" t="s">
        <v>514</v>
      </c>
      <c r="B1" s="607"/>
      <c r="C1" s="607"/>
      <c r="D1" s="607"/>
      <c r="E1" s="607"/>
      <c r="F1" s="607"/>
      <c r="G1" s="607"/>
      <c r="H1" s="607"/>
      <c r="I1" s="607"/>
    </row>
    <row r="2" spans="1:9" ht="15" customHeight="1" x14ac:dyDescent="0.25"/>
    <row r="3" spans="1:9" ht="18.75" x14ac:dyDescent="0.3">
      <c r="A3" s="589" t="s">
        <v>784</v>
      </c>
      <c r="B3" s="589"/>
      <c r="C3" s="589"/>
      <c r="D3" s="589"/>
      <c r="E3" s="589"/>
      <c r="F3" s="589"/>
      <c r="G3" s="589"/>
      <c r="H3" s="589"/>
      <c r="I3" s="589"/>
    </row>
    <row r="5" spans="1:9" ht="15.75" x14ac:dyDescent="0.25">
      <c r="A5" s="608" t="s">
        <v>563</v>
      </c>
      <c r="B5" s="608"/>
      <c r="C5" s="608"/>
      <c r="D5" s="608"/>
      <c r="E5" s="608"/>
      <c r="F5" s="608"/>
      <c r="G5" s="608"/>
      <c r="H5" s="608"/>
      <c r="I5" s="608"/>
    </row>
    <row r="7" spans="1:9" s="47" customFormat="1" ht="15.75" x14ac:dyDescent="0.25">
      <c r="A7" s="592" t="s">
        <v>564</v>
      </c>
      <c r="B7" s="592"/>
      <c r="C7" s="592"/>
      <c r="D7" s="592"/>
      <c r="E7" s="592"/>
      <c r="F7" s="592"/>
      <c r="G7" s="592"/>
      <c r="H7" s="592"/>
      <c r="I7" s="592"/>
    </row>
    <row r="8" spans="1:9" s="47" customFormat="1" ht="15.75" x14ac:dyDescent="0.25">
      <c r="A8" s="592"/>
      <c r="B8" s="592"/>
      <c r="C8" s="592"/>
      <c r="D8" s="592"/>
      <c r="E8" s="592"/>
      <c r="F8" s="592"/>
      <c r="G8" s="592"/>
      <c r="H8" s="592"/>
      <c r="I8" s="592"/>
    </row>
    <row r="9" spans="1:9" ht="8.1" customHeight="1" x14ac:dyDescent="0.25"/>
    <row r="10" spans="1:9" s="47" customFormat="1" ht="15.75" x14ac:dyDescent="0.25">
      <c r="A10" s="609" t="s">
        <v>565</v>
      </c>
      <c r="B10" s="609"/>
      <c r="C10" s="609"/>
      <c r="D10" s="609"/>
      <c r="E10" s="609"/>
      <c r="F10" s="610">
        <v>979286648</v>
      </c>
      <c r="G10" s="611"/>
      <c r="H10" s="611"/>
      <c r="I10" s="611"/>
    </row>
    <row r="11" spans="1:9" ht="8.1" customHeight="1" x14ac:dyDescent="0.25"/>
    <row r="12" spans="1:9" s="47" customFormat="1" ht="15.75" x14ac:dyDescent="0.25">
      <c r="A12" s="592" t="s">
        <v>820</v>
      </c>
      <c r="B12" s="592"/>
      <c r="C12" s="592"/>
      <c r="D12" s="592"/>
      <c r="E12" s="592"/>
      <c r="F12" s="592"/>
      <c r="G12" s="592"/>
      <c r="H12" s="592"/>
      <c r="I12" s="592"/>
    </row>
    <row r="13" spans="1:9" s="47" customFormat="1" ht="15.75" x14ac:dyDescent="0.25">
      <c r="A13" s="592"/>
      <c r="B13" s="592"/>
      <c r="C13" s="592"/>
      <c r="D13" s="592"/>
      <c r="E13" s="592"/>
      <c r="F13" s="592"/>
      <c r="G13" s="592"/>
      <c r="H13" s="592"/>
      <c r="I13" s="592"/>
    </row>
    <row r="14" spans="1:9" s="47" customFormat="1" ht="15.75" x14ac:dyDescent="0.25">
      <c r="A14" s="592"/>
      <c r="B14" s="592"/>
      <c r="C14" s="592"/>
      <c r="D14" s="592"/>
      <c r="E14" s="592"/>
      <c r="F14" s="592"/>
      <c r="G14" s="592"/>
      <c r="H14" s="592"/>
      <c r="I14" s="592"/>
    </row>
    <row r="15" spans="1:9" ht="8.1" customHeight="1" x14ac:dyDescent="0.25"/>
    <row r="16" spans="1:9" ht="15.75" x14ac:dyDescent="0.25">
      <c r="A16" s="580" t="s">
        <v>566</v>
      </c>
      <c r="B16" s="580"/>
      <c r="C16" s="580"/>
      <c r="D16" s="580"/>
      <c r="E16" s="580"/>
      <c r="F16" s="612">
        <v>0.32302900000000001</v>
      </c>
      <c r="G16" s="612"/>
      <c r="H16" s="612"/>
      <c r="I16" s="612"/>
    </row>
    <row r="17" spans="1:9" ht="15.75" x14ac:dyDescent="0.25">
      <c r="A17" s="609" t="s">
        <v>567</v>
      </c>
      <c r="B17" s="609"/>
      <c r="C17" s="609"/>
      <c r="D17" s="609"/>
      <c r="E17" s="609"/>
      <c r="F17" s="613">
        <v>5.4099999999999999E-3</v>
      </c>
      <c r="G17" s="613"/>
      <c r="H17" s="613"/>
      <c r="I17" s="613"/>
    </row>
    <row r="18" spans="1:9" ht="15.75" x14ac:dyDescent="0.25">
      <c r="A18" s="606" t="s">
        <v>500</v>
      </c>
      <c r="B18" s="606"/>
      <c r="C18" s="606"/>
      <c r="D18" s="606"/>
      <c r="E18" s="606"/>
      <c r="F18" s="605">
        <f>SUM(F16:I17)</f>
        <v>0.32843900000000004</v>
      </c>
      <c r="G18" s="605"/>
      <c r="H18" s="605"/>
      <c r="I18" s="605"/>
    </row>
    <row r="19" spans="1:9" ht="15" customHeight="1" x14ac:dyDescent="0.25"/>
    <row r="20" spans="1:9" s="47" customFormat="1" ht="15.75" x14ac:dyDescent="0.25">
      <c r="A20" s="609" t="s">
        <v>568</v>
      </c>
      <c r="B20" s="609"/>
      <c r="C20" s="609"/>
      <c r="D20" s="609"/>
      <c r="E20" s="609"/>
      <c r="F20" s="614">
        <v>3216359</v>
      </c>
      <c r="G20" s="614"/>
      <c r="H20" s="614"/>
      <c r="I20" s="614"/>
    </row>
    <row r="21" spans="1:9" ht="8.1" customHeight="1" x14ac:dyDescent="0.25"/>
    <row r="22" spans="1:9" ht="15.75" customHeight="1" x14ac:dyDescent="0.25">
      <c r="A22" s="592" t="s">
        <v>843</v>
      </c>
      <c r="B22" s="592"/>
      <c r="C22" s="592"/>
      <c r="D22" s="592"/>
      <c r="E22" s="592"/>
      <c r="F22" s="592"/>
      <c r="G22" s="592"/>
      <c r="H22" s="592"/>
      <c r="I22" s="592"/>
    </row>
    <row r="23" spans="1:9" ht="15.75" customHeight="1" x14ac:dyDescent="0.25">
      <c r="A23" s="592"/>
      <c r="B23" s="592"/>
      <c r="C23" s="592"/>
      <c r="D23" s="592"/>
      <c r="E23" s="592"/>
      <c r="F23" s="592"/>
      <c r="G23" s="592"/>
      <c r="H23" s="592"/>
      <c r="I23" s="592"/>
    </row>
    <row r="24" spans="1:9" ht="15.75" customHeight="1" x14ac:dyDescent="0.25">
      <c r="A24" s="592"/>
      <c r="B24" s="592"/>
      <c r="C24" s="592"/>
      <c r="D24" s="592"/>
      <c r="E24" s="592"/>
      <c r="F24" s="592"/>
      <c r="G24" s="592"/>
      <c r="H24" s="592"/>
      <c r="I24" s="592"/>
    </row>
    <row r="25" spans="1:9" ht="15.75" customHeight="1" x14ac:dyDescent="0.25">
      <c r="A25" s="592"/>
      <c r="B25" s="592"/>
      <c r="C25" s="592"/>
      <c r="D25" s="592"/>
      <c r="E25" s="592"/>
      <c r="F25" s="592"/>
      <c r="G25" s="592"/>
      <c r="H25" s="592"/>
      <c r="I25" s="592"/>
    </row>
    <row r="26" spans="1:9" ht="8.1" customHeight="1" x14ac:dyDescent="0.25"/>
    <row r="27" spans="1:9" x14ac:dyDescent="0.25">
      <c r="A27" s="596"/>
      <c r="B27" s="596"/>
      <c r="C27" s="596"/>
      <c r="D27" s="596"/>
      <c r="E27" s="596"/>
      <c r="F27" s="596"/>
      <c r="G27" s="596"/>
      <c r="H27" s="596"/>
      <c r="I27" s="596"/>
    </row>
    <row r="28" spans="1:9" ht="21.95" customHeight="1" x14ac:dyDescent="0.25">
      <c r="A28" s="596"/>
      <c r="B28" s="596"/>
      <c r="C28" s="596"/>
      <c r="D28" s="596"/>
      <c r="E28" s="596"/>
      <c r="F28" s="596"/>
      <c r="G28" s="596"/>
      <c r="H28" s="596"/>
      <c r="I28" s="596"/>
    </row>
    <row r="29" spans="1:9" ht="15.75" x14ac:dyDescent="0.25">
      <c r="A29" s="592"/>
      <c r="B29" s="592"/>
      <c r="C29" s="592"/>
      <c r="D29" s="592"/>
      <c r="E29" s="592"/>
      <c r="F29" s="592"/>
      <c r="G29" s="592"/>
      <c r="H29" s="592"/>
      <c r="I29" s="592"/>
    </row>
    <row r="36" spans="1:9" s="47" customFormat="1" ht="15" customHeight="1" x14ac:dyDescent="0.25">
      <c r="A36" s="386"/>
      <c r="B36" s="386"/>
      <c r="C36" s="386"/>
      <c r="D36" s="386"/>
      <c r="E36" s="386"/>
      <c r="F36" s="386"/>
      <c r="G36" s="386"/>
      <c r="H36" s="386"/>
      <c r="I36" s="341"/>
    </row>
    <row r="37" spans="1:9" ht="15" customHeight="1" x14ac:dyDescent="0.25">
      <c r="I37" s="360"/>
    </row>
    <row r="38" spans="1:9" x14ac:dyDescent="0.25">
      <c r="I38" s="360"/>
    </row>
    <row r="39" spans="1:9" x14ac:dyDescent="0.25">
      <c r="I39" s="360"/>
    </row>
    <row r="40" spans="1:9" x14ac:dyDescent="0.25">
      <c r="I40" s="360"/>
    </row>
    <row r="41" spans="1:9" x14ac:dyDescent="0.25">
      <c r="I41" s="360"/>
    </row>
  </sheetData>
  <mergeCells count="18">
    <mergeCell ref="A20:E20"/>
    <mergeCell ref="F20:I20"/>
    <mergeCell ref="A22:I25"/>
    <mergeCell ref="A27:I28"/>
    <mergeCell ref="A29:I29"/>
    <mergeCell ref="F18:I18"/>
    <mergeCell ref="A18:E18"/>
    <mergeCell ref="A1:I1"/>
    <mergeCell ref="A3:I3"/>
    <mergeCell ref="A5:I5"/>
    <mergeCell ref="A7:I8"/>
    <mergeCell ref="A10:E10"/>
    <mergeCell ref="F10:I10"/>
    <mergeCell ref="A12:I14"/>
    <mergeCell ref="A16:E16"/>
    <mergeCell ref="F16:I16"/>
    <mergeCell ref="A17:E17"/>
    <mergeCell ref="F17:I17"/>
  </mergeCells>
  <pageMargins left="1.2" right="0.45" top="0.5" bottom="0.25" header="0.3" footer="0.3"/>
  <pageSetup orientation="portrait" horizontalDpi="4294967295" verticalDpi="4294967295" r:id="rId1"/>
  <headerFooter>
    <oddFooter>&amp;C&amp;"Times New Roman,Regular"&amp;14 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1"/>
  <sheetViews>
    <sheetView topLeftCell="A7" workbookViewId="0">
      <selection activeCell="E16" sqref="E16"/>
    </sheetView>
  </sheetViews>
  <sheetFormatPr defaultColWidth="9.140625" defaultRowHeight="15" x14ac:dyDescent="0.25"/>
  <cols>
    <col min="1" max="1" width="28.7109375" style="1" customWidth="1"/>
    <col min="2" max="2" width="12.7109375" style="1" customWidth="1"/>
    <col min="3" max="3" width="14.28515625" style="1" bestFit="1" customWidth="1"/>
    <col min="4" max="8" width="13.7109375" style="1" customWidth="1"/>
    <col min="9" max="9" width="15.7109375" style="1" customWidth="1"/>
    <col min="10" max="16384" width="9.140625" style="1"/>
  </cols>
  <sheetData>
    <row r="1" spans="1:16" ht="27.95" customHeight="1" x14ac:dyDescent="0.4">
      <c r="A1" s="607" t="s">
        <v>514</v>
      </c>
      <c r="B1" s="607"/>
      <c r="C1" s="607"/>
      <c r="D1" s="607"/>
      <c r="E1" s="607"/>
      <c r="F1" s="607"/>
      <c r="G1" s="607"/>
      <c r="H1" s="607"/>
      <c r="I1" s="607"/>
      <c r="J1" s="344"/>
      <c r="K1" s="344"/>
      <c r="L1" s="344"/>
      <c r="M1" s="344"/>
      <c r="N1" s="345"/>
      <c r="O1" s="345"/>
      <c r="P1" s="345"/>
    </row>
    <row r="2" spans="1:16" ht="15" customHeight="1" x14ac:dyDescent="0.25"/>
    <row r="3" spans="1:16" ht="18.75" customHeight="1" x14ac:dyDescent="0.3">
      <c r="A3" s="589" t="s">
        <v>785</v>
      </c>
      <c r="B3" s="589"/>
      <c r="C3" s="589"/>
      <c r="D3" s="589"/>
      <c r="E3" s="589"/>
      <c r="F3" s="589"/>
      <c r="G3" s="589"/>
      <c r="H3" s="589"/>
      <c r="I3" s="589"/>
      <c r="J3" s="26"/>
      <c r="K3" s="26"/>
      <c r="L3" s="26"/>
      <c r="M3" s="26"/>
    </row>
    <row r="6" spans="1:16" ht="15" customHeight="1" x14ac:dyDescent="0.25">
      <c r="A6" s="618" t="s">
        <v>105</v>
      </c>
      <c r="B6" s="620" t="s">
        <v>106</v>
      </c>
      <c r="C6" s="620" t="s">
        <v>107</v>
      </c>
      <c r="D6" s="616" t="s">
        <v>108</v>
      </c>
      <c r="E6" s="616" t="s">
        <v>109</v>
      </c>
      <c r="F6" s="616" t="s">
        <v>110</v>
      </c>
      <c r="G6" s="616" t="s">
        <v>130</v>
      </c>
      <c r="H6" s="616" t="s">
        <v>111</v>
      </c>
      <c r="I6" s="618" t="s">
        <v>112</v>
      </c>
    </row>
    <row r="7" spans="1:16" x14ac:dyDescent="0.25">
      <c r="A7" s="619"/>
      <c r="B7" s="621"/>
      <c r="C7" s="621"/>
      <c r="D7" s="617"/>
      <c r="E7" s="617"/>
      <c r="F7" s="617"/>
      <c r="G7" s="617"/>
      <c r="H7" s="617"/>
      <c r="I7" s="619"/>
    </row>
    <row r="8" spans="1:16" x14ac:dyDescent="0.25">
      <c r="A8" s="619"/>
      <c r="B8" s="621"/>
      <c r="C8" s="621"/>
      <c r="D8" s="617"/>
      <c r="E8" s="617"/>
      <c r="F8" s="617"/>
      <c r="G8" s="617"/>
      <c r="H8" s="617"/>
      <c r="I8" s="619"/>
    </row>
    <row r="9" spans="1:16" ht="6" customHeight="1" x14ac:dyDescent="0.25">
      <c r="A9" s="346"/>
      <c r="B9" s="347"/>
      <c r="C9" s="347"/>
      <c r="D9" s="347"/>
      <c r="E9" s="347"/>
      <c r="F9" s="347"/>
      <c r="G9" s="347"/>
      <c r="H9" s="347"/>
      <c r="I9" s="273"/>
    </row>
    <row r="10" spans="1:16" ht="14.25" customHeight="1" x14ac:dyDescent="0.25">
      <c r="A10" s="352"/>
      <c r="B10" s="354"/>
      <c r="C10" s="351"/>
      <c r="D10" s="351"/>
      <c r="E10" s="351"/>
      <c r="F10" s="351"/>
      <c r="G10" s="351"/>
      <c r="H10" s="355"/>
      <c r="I10" s="353"/>
    </row>
    <row r="11" spans="1:16" ht="30" customHeight="1" x14ac:dyDescent="0.25">
      <c r="A11" s="348" t="s">
        <v>6</v>
      </c>
      <c r="B11" s="356">
        <f>'15bJury Fund p-10'!I15</f>
        <v>5000</v>
      </c>
      <c r="C11" s="356">
        <f>'17fGeneral Fund-Receipts p-11'!I28</f>
        <v>3597187.82</v>
      </c>
      <c r="D11" s="356">
        <f>'27fO.S. Fund-Rcpts p-21'!I26</f>
        <v>471450</v>
      </c>
      <c r="E11" s="356">
        <f>'38bPerm. Imprv. p-32'!I13</f>
        <v>50000</v>
      </c>
      <c r="F11" s="356">
        <f>'40bR &amp; B-Receipts p-34'!I18</f>
        <v>1077000</v>
      </c>
      <c r="G11" s="356">
        <f>'50bH.F.-Rcpts &amp; Expend p-44'!I15</f>
        <v>0</v>
      </c>
      <c r="H11" s="356">
        <f>'51fDebt Service-I&amp;S Fund p-45'!I11</f>
        <v>50538</v>
      </c>
      <c r="I11" s="358">
        <f>SUM(B11:H11)</f>
        <v>5251175.82</v>
      </c>
    </row>
    <row r="12" spans="1:16" ht="30" customHeight="1" x14ac:dyDescent="0.25">
      <c r="A12" s="348" t="s">
        <v>113</v>
      </c>
      <c r="B12" s="356">
        <f>'15bJury Fund p-10'!I16</f>
        <v>23626</v>
      </c>
      <c r="C12" s="356">
        <f>'17fGeneral Fund-Receipts p-11'!I29</f>
        <v>5144847.78</v>
      </c>
      <c r="D12" s="356">
        <f>'27fO.S. Fund-Rcpts p-21'!I27</f>
        <v>815471.66</v>
      </c>
      <c r="E12" s="356">
        <f>'38bPerm. Imprv. p-32'!I14</f>
        <v>507027.86</v>
      </c>
      <c r="F12" s="356">
        <f>'40bR &amp; B-Receipts p-34'!I19</f>
        <v>413365</v>
      </c>
      <c r="G12" s="356">
        <f>'50bH.F.-Rcpts &amp; Expend p-44'!I16</f>
        <v>3806</v>
      </c>
      <c r="H12" s="356">
        <f>'51fDebt Service-I&amp;S Fund p-45'!I12</f>
        <v>93486</v>
      </c>
      <c r="I12" s="358">
        <f t="shared" ref="I12:I19" si="0">SUM(B12:H12)</f>
        <v>7001630.3000000007</v>
      </c>
    </row>
    <row r="13" spans="1:16" ht="30" customHeight="1" x14ac:dyDescent="0.25">
      <c r="A13" s="348" t="s">
        <v>99</v>
      </c>
      <c r="B13" s="356">
        <f>'15bJury Fund p-10'!I17</f>
        <v>28626</v>
      </c>
      <c r="C13" s="356">
        <f>'17fGeneral Fund-Receipts p-11'!I30</f>
        <v>8742035.5999999996</v>
      </c>
      <c r="D13" s="356">
        <f>'27fO.S. Fund-Rcpts p-21'!I28</f>
        <v>1286921.6600000001</v>
      </c>
      <c r="E13" s="356">
        <f>'38bPerm. Imprv. p-32'!I15</f>
        <v>557027.86</v>
      </c>
      <c r="F13" s="356">
        <f>'40bR &amp; B-Receipts p-34'!I20</f>
        <v>1490365</v>
      </c>
      <c r="G13" s="356">
        <f>'50bH.F.-Rcpts &amp; Expend p-44'!I17</f>
        <v>3806</v>
      </c>
      <c r="H13" s="356">
        <f>'51fDebt Service-I&amp;S Fund p-45'!I13</f>
        <v>144024</v>
      </c>
      <c r="I13" s="358">
        <f t="shared" si="0"/>
        <v>12252806.119999999</v>
      </c>
    </row>
    <row r="14" spans="1:16" ht="30" customHeight="1" x14ac:dyDescent="0.25">
      <c r="A14" s="348" t="s">
        <v>114</v>
      </c>
      <c r="B14" s="347"/>
      <c r="C14" s="356">
        <f>'17fGeneral Fund-Receipts p-11'!I31</f>
        <v>1508648</v>
      </c>
      <c r="D14" s="347"/>
      <c r="E14" s="347"/>
      <c r="F14" s="347"/>
      <c r="G14" s="347"/>
      <c r="H14" s="347"/>
      <c r="I14" s="358">
        <f>SUM(B14:H14)</f>
        <v>1508648</v>
      </c>
    </row>
    <row r="15" spans="1:16" ht="30" customHeight="1" x14ac:dyDescent="0.25">
      <c r="A15" s="348" t="s">
        <v>569</v>
      </c>
      <c r="B15" s="347"/>
      <c r="C15" s="347"/>
      <c r="D15" s="356">
        <v>1508648</v>
      </c>
      <c r="E15" s="347"/>
      <c r="F15" s="347"/>
      <c r="G15" s="347"/>
      <c r="H15" s="347"/>
      <c r="I15" s="358">
        <f t="shared" si="0"/>
        <v>1508648</v>
      </c>
    </row>
    <row r="16" spans="1:16" ht="30" customHeight="1" x14ac:dyDescent="0.25">
      <c r="A16" s="348" t="s">
        <v>115</v>
      </c>
      <c r="B16" s="356">
        <f>'15bJury Fund p-10'!I17</f>
        <v>28626</v>
      </c>
      <c r="C16" s="356">
        <f>'17fGeneral Fund-Receipts p-11'!I32</f>
        <v>7233387.5999999996</v>
      </c>
      <c r="D16" s="356">
        <f>'27fO.S. Fund-Rcpts p-21'!I30</f>
        <v>2795569.66</v>
      </c>
      <c r="E16" s="356">
        <f>'38bPerm. Imprv. p-32'!I15</f>
        <v>557027.86</v>
      </c>
      <c r="F16" s="356">
        <f>'40bR &amp; B-Receipts p-34'!I20</f>
        <v>1490365</v>
      </c>
      <c r="G16" s="356">
        <f>'50bH.F.-Rcpts &amp; Expend p-44'!I17</f>
        <v>3806</v>
      </c>
      <c r="H16" s="356">
        <f>'51fDebt Service-I&amp;S Fund p-45'!I13</f>
        <v>144024</v>
      </c>
      <c r="I16" s="358">
        <f t="shared" si="0"/>
        <v>12252806.119999999</v>
      </c>
    </row>
    <row r="17" spans="1:9" ht="30" customHeight="1" x14ac:dyDescent="0.25">
      <c r="A17" s="349" t="s">
        <v>116</v>
      </c>
      <c r="B17" s="356">
        <f>'15bJury Fund p-10'!I30</f>
        <v>700</v>
      </c>
      <c r="C17" s="356">
        <f>'25fG.F.-Summary p-19'!I15</f>
        <v>1712842</v>
      </c>
      <c r="D17" s="356">
        <f>'37fO.S. FUND SUMMARY p-31'!I16</f>
        <v>1514812</v>
      </c>
      <c r="E17" s="356">
        <f>'38bPerm. Imprv. p-32'!I24</f>
        <v>50000</v>
      </c>
      <c r="F17" s="356">
        <f>'41fR &amp; B-Disbursements p-35'!I20</f>
        <v>1077000</v>
      </c>
      <c r="G17" s="356">
        <f>'50bH.F.-Rcpts &amp; Expend p-44'!I26</f>
        <v>2000</v>
      </c>
      <c r="H17" s="356">
        <f>'51fDebt Service-I&amp;S Fund p-45'!I22</f>
        <v>50000</v>
      </c>
      <c r="I17" s="358">
        <f>SUM(B17:H17)</f>
        <v>4407354</v>
      </c>
    </row>
    <row r="18" spans="1:9" ht="30" customHeight="1" x14ac:dyDescent="0.25">
      <c r="A18" s="348" t="s">
        <v>570</v>
      </c>
      <c r="B18" s="356">
        <f>'15bJury Fund p-10'!I31</f>
        <v>24520.15</v>
      </c>
      <c r="C18" s="356">
        <f>'25fG.F.-Summary p-19'!I16</f>
        <v>3665958.91</v>
      </c>
      <c r="D18" s="356">
        <f>'37fO.S. FUND SUMMARY p-31'!I17</f>
        <v>815471.66</v>
      </c>
      <c r="E18" s="356">
        <f>'38bPerm. Imprv. p-32'!I25</f>
        <v>507027.86</v>
      </c>
      <c r="F18" s="356">
        <f>'41fR &amp; B-Disbursements p-35'!I21</f>
        <v>450000</v>
      </c>
      <c r="G18" s="356">
        <f>'50bH.F.-Rcpts &amp; Expend p-44'!I27</f>
        <v>1806</v>
      </c>
      <c r="H18" s="356">
        <f>'51fDebt Service-I&amp;S Fund p-45'!I23</f>
        <v>94024</v>
      </c>
      <c r="I18" s="358">
        <f t="shared" si="0"/>
        <v>5558808.5800000001</v>
      </c>
    </row>
    <row r="19" spans="1:9" ht="30" customHeight="1" x14ac:dyDescent="0.25">
      <c r="A19" s="350" t="s">
        <v>117</v>
      </c>
      <c r="B19" s="357">
        <f>'15bJury Fund p-10'!I32</f>
        <v>25220.15</v>
      </c>
      <c r="C19" s="357">
        <f>'25fG.F.-Summary p-19'!I17</f>
        <v>5378800.9100000001</v>
      </c>
      <c r="D19" s="357">
        <f>'37fO.S. FUND SUMMARY p-31'!I18</f>
        <v>2330283.66</v>
      </c>
      <c r="E19" s="357">
        <f>'38bPerm. Imprv. p-32'!I26</f>
        <v>557027.86</v>
      </c>
      <c r="F19" s="357">
        <f>'41fR &amp; B-Disbursements p-35'!I22</f>
        <v>1527000</v>
      </c>
      <c r="G19" s="357">
        <f>'50bH.F.-Rcpts &amp; Expend p-44'!I28</f>
        <v>3806</v>
      </c>
      <c r="H19" s="357">
        <f>'51fDebt Service-I&amp;S Fund p-45'!I24</f>
        <v>144024</v>
      </c>
      <c r="I19" s="375">
        <f t="shared" si="0"/>
        <v>9966162.5800000019</v>
      </c>
    </row>
    <row r="21" spans="1:9" x14ac:dyDescent="0.25">
      <c r="A21" s="95" t="s">
        <v>588</v>
      </c>
      <c r="B21" s="95"/>
      <c r="C21" s="95"/>
      <c r="D21" s="95"/>
      <c r="E21" s="95"/>
      <c r="F21" s="95"/>
    </row>
    <row r="22" spans="1:9" x14ac:dyDescent="0.25">
      <c r="A22" s="615" t="s">
        <v>589</v>
      </c>
      <c r="B22" s="615"/>
      <c r="C22" s="615"/>
      <c r="D22" s="615"/>
      <c r="E22" s="615"/>
      <c r="F22" s="615"/>
    </row>
    <row r="23" spans="1:9" x14ac:dyDescent="0.25">
      <c r="A23" s="615"/>
      <c r="B23" s="615"/>
      <c r="C23" s="615"/>
      <c r="D23" s="615"/>
      <c r="E23" s="615"/>
      <c r="F23" s="615"/>
    </row>
    <row r="28" spans="1:9" ht="21.95" customHeight="1" x14ac:dyDescent="0.25"/>
    <row r="36" spans="1:9" s="47" customFormat="1" ht="15" customHeight="1" x14ac:dyDescent="0.25">
      <c r="A36" s="386"/>
      <c r="B36" s="386"/>
      <c r="C36" s="386"/>
      <c r="D36" s="386"/>
      <c r="E36" s="386"/>
      <c r="F36" s="386"/>
      <c r="G36" s="386"/>
      <c r="H36" s="386"/>
      <c r="I36" s="341"/>
    </row>
    <row r="37" spans="1:9" ht="15" customHeight="1" x14ac:dyDescent="0.25">
      <c r="I37" s="360"/>
    </row>
    <row r="38" spans="1:9" x14ac:dyDescent="0.25">
      <c r="I38" s="360"/>
    </row>
    <row r="39" spans="1:9" x14ac:dyDescent="0.25">
      <c r="I39" s="360"/>
    </row>
    <row r="40" spans="1:9" x14ac:dyDescent="0.25">
      <c r="I40" s="360"/>
    </row>
    <row r="41" spans="1:9" x14ac:dyDescent="0.25">
      <c r="I41" s="360"/>
    </row>
  </sheetData>
  <mergeCells count="12">
    <mergeCell ref="A22:F23"/>
    <mergeCell ref="H6:H8"/>
    <mergeCell ref="I6:I8"/>
    <mergeCell ref="A1:I1"/>
    <mergeCell ref="A3:I3"/>
    <mergeCell ref="A6:A8"/>
    <mergeCell ref="B6:B8"/>
    <mergeCell ref="C6:C8"/>
    <mergeCell ref="D6:D8"/>
    <mergeCell ref="E6:E8"/>
    <mergeCell ref="F6:F8"/>
    <mergeCell ref="G6:G8"/>
  </mergeCells>
  <pageMargins left="1.2" right="0.45" top="0.5" bottom="0.25" header="0.3" footer="0.3"/>
  <pageSetup scale="85" orientation="landscape" horizontalDpi="4294967295" verticalDpi="4294967295" r:id="rId1"/>
  <headerFooter>
    <oddFooter>&amp;C&amp;"Times New Roman,Regular"&amp;14 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1"/>
  <sheetViews>
    <sheetView topLeftCell="A4" zoomScale="120" zoomScaleNormal="120" workbookViewId="0">
      <selection activeCell="L9" sqref="L9"/>
    </sheetView>
  </sheetViews>
  <sheetFormatPr defaultColWidth="9.140625" defaultRowHeight="15" x14ac:dyDescent="0.25"/>
  <cols>
    <col min="1" max="16384" width="9.140625" style="1"/>
  </cols>
  <sheetData>
    <row r="1" spans="1:9" ht="27.95" customHeight="1" x14ac:dyDescent="0.25">
      <c r="A1" s="583" t="s">
        <v>781</v>
      </c>
      <c r="B1" s="583"/>
      <c r="C1" s="583"/>
      <c r="D1" s="583"/>
      <c r="E1" s="583"/>
      <c r="F1" s="583"/>
      <c r="G1" s="583"/>
      <c r="H1" s="583"/>
      <c r="I1" s="583"/>
    </row>
    <row r="2" spans="1:9" ht="15" customHeight="1" x14ac:dyDescent="0.25"/>
    <row r="3" spans="1:9" ht="18.75" customHeight="1" x14ac:dyDescent="0.3">
      <c r="A3" s="589" t="s">
        <v>121</v>
      </c>
      <c r="B3" s="589"/>
      <c r="C3" s="589"/>
      <c r="D3" s="589"/>
      <c r="E3" s="589"/>
      <c r="F3" s="589"/>
      <c r="G3" s="589"/>
      <c r="H3" s="589"/>
      <c r="I3" s="589"/>
    </row>
    <row r="4" spans="1:9" ht="15" customHeight="1" x14ac:dyDescent="0.25"/>
    <row r="5" spans="1:9" ht="15" customHeight="1" x14ac:dyDescent="0.25">
      <c r="A5" s="649" t="s">
        <v>498</v>
      </c>
      <c r="B5" s="649"/>
      <c r="C5" s="649"/>
      <c r="D5" s="649"/>
      <c r="E5" s="649"/>
      <c r="F5" s="649"/>
      <c r="G5" s="649"/>
      <c r="H5" s="649"/>
      <c r="I5" s="649"/>
    </row>
    <row r="6" spans="1:9" ht="15" customHeight="1" x14ac:dyDescent="0.25">
      <c r="A6" s="649" t="s">
        <v>836</v>
      </c>
      <c r="B6" s="649"/>
      <c r="C6" s="649"/>
      <c r="D6" s="649"/>
      <c r="E6" s="649"/>
      <c r="F6" s="649"/>
      <c r="G6" s="649"/>
      <c r="H6" s="649"/>
      <c r="I6" s="649"/>
    </row>
    <row r="7" spans="1:9" ht="15" customHeight="1" thickBot="1" x14ac:dyDescent="0.3">
      <c r="A7" s="650"/>
      <c r="B7" s="650"/>
      <c r="C7" s="650"/>
      <c r="D7" s="650"/>
      <c r="E7" s="650"/>
      <c r="F7" s="650"/>
      <c r="G7" s="650"/>
      <c r="H7" s="650"/>
      <c r="I7" s="650"/>
    </row>
    <row r="8" spans="1:9" ht="30" customHeight="1" thickTop="1" thickBot="1" x14ac:dyDescent="0.3">
      <c r="A8" s="640" t="s">
        <v>499</v>
      </c>
      <c r="B8" s="641"/>
      <c r="C8" s="641"/>
      <c r="D8" s="642" t="s">
        <v>786</v>
      </c>
      <c r="E8" s="643"/>
      <c r="F8" s="644" t="s">
        <v>758</v>
      </c>
      <c r="G8" s="642"/>
      <c r="H8" s="644" t="s">
        <v>787</v>
      </c>
      <c r="I8" s="642"/>
    </row>
    <row r="9" spans="1:9" ht="24.95" customHeight="1" x14ac:dyDescent="0.25">
      <c r="A9" s="645" t="s">
        <v>106</v>
      </c>
      <c r="B9" s="646"/>
      <c r="C9" s="646"/>
      <c r="D9" s="647">
        <v>3.1619999999999999E-3</v>
      </c>
      <c r="E9" s="648"/>
      <c r="F9" s="632">
        <v>7.2000000000000002E-5</v>
      </c>
      <c r="G9" s="633"/>
      <c r="H9" s="632">
        <v>1.8109999999999999E-3</v>
      </c>
      <c r="I9" s="633"/>
    </row>
    <row r="10" spans="1:9" ht="24.95" customHeight="1" x14ac:dyDescent="0.25">
      <c r="A10" s="636" t="s">
        <v>107</v>
      </c>
      <c r="B10" s="637"/>
      <c r="C10" s="637"/>
      <c r="D10" s="624">
        <v>0.39584599999999998</v>
      </c>
      <c r="E10" s="625"/>
      <c r="F10" s="624">
        <v>0.37794899999999998</v>
      </c>
      <c r="G10" s="625"/>
      <c r="H10" s="624">
        <v>0.22669800000000001</v>
      </c>
      <c r="I10" s="625"/>
    </row>
    <row r="11" spans="1:9" ht="24.95" customHeight="1" x14ac:dyDescent="0.25">
      <c r="A11" s="636" t="s">
        <v>109</v>
      </c>
      <c r="B11" s="637"/>
      <c r="C11" s="637"/>
      <c r="D11" s="634">
        <v>7.9039999999999996E-3</v>
      </c>
      <c r="E11" s="624"/>
      <c r="F11" s="624">
        <v>7.175E-3</v>
      </c>
      <c r="G11" s="625"/>
      <c r="H11" s="624">
        <v>4.5259999999999996E-3</v>
      </c>
      <c r="I11" s="625"/>
    </row>
    <row r="12" spans="1:9" ht="24.95" customHeight="1" x14ac:dyDescent="0.25">
      <c r="A12" s="636" t="s">
        <v>110</v>
      </c>
      <c r="B12" s="637"/>
      <c r="C12" s="637"/>
      <c r="D12" s="634">
        <v>0.15808800000000001</v>
      </c>
      <c r="E12" s="624"/>
      <c r="F12" s="624">
        <v>0.114804</v>
      </c>
      <c r="G12" s="625"/>
      <c r="H12" s="624">
        <v>9.0535000000000004E-2</v>
      </c>
      <c r="I12" s="625"/>
    </row>
    <row r="13" spans="1:9" ht="24.95" customHeight="1" x14ac:dyDescent="0.25">
      <c r="A13" s="636" t="s">
        <v>130</v>
      </c>
      <c r="B13" s="637"/>
      <c r="C13" s="637"/>
      <c r="D13" s="634">
        <v>0</v>
      </c>
      <c r="E13" s="624"/>
      <c r="F13" s="624">
        <v>0</v>
      </c>
      <c r="G13" s="625"/>
      <c r="H13" s="624">
        <v>0</v>
      </c>
      <c r="I13" s="625"/>
    </row>
    <row r="14" spans="1:9" ht="24.95" customHeight="1" thickBot="1" x14ac:dyDescent="0.3">
      <c r="A14" s="638" t="s">
        <v>111</v>
      </c>
      <c r="B14" s="639"/>
      <c r="C14" s="639"/>
      <c r="D14" s="635">
        <v>8.5000000000000006E-3</v>
      </c>
      <c r="E14" s="626"/>
      <c r="F14" s="626">
        <v>8.5000000000000006E-3</v>
      </c>
      <c r="G14" s="627"/>
      <c r="H14" s="626">
        <v>5.4099999999999999E-3</v>
      </c>
      <c r="I14" s="627"/>
    </row>
    <row r="15" spans="1:9" ht="24.95" customHeight="1" x14ac:dyDescent="0.25">
      <c r="A15" s="628" t="s">
        <v>500</v>
      </c>
      <c r="B15" s="629"/>
      <c r="C15" s="629"/>
      <c r="D15" s="630">
        <f>SUM(D9:E14)</f>
        <v>0.5734999999999999</v>
      </c>
      <c r="E15" s="631"/>
      <c r="F15" s="622">
        <f>SUM(F9:G14)</f>
        <v>0.50849999999999995</v>
      </c>
      <c r="G15" s="623"/>
      <c r="H15" s="622">
        <v>0.32843899999999998</v>
      </c>
      <c r="I15" s="623"/>
    </row>
    <row r="28" ht="21.95" customHeight="1" x14ac:dyDescent="0.25"/>
    <row r="36" spans="1:9" s="47" customFormat="1" ht="15" customHeight="1" x14ac:dyDescent="0.25">
      <c r="A36" s="386"/>
      <c r="B36" s="386"/>
      <c r="C36" s="386"/>
      <c r="D36" s="386"/>
      <c r="E36" s="386"/>
      <c r="F36" s="386"/>
      <c r="G36" s="386"/>
      <c r="H36" s="386"/>
      <c r="I36" s="341"/>
    </row>
    <row r="37" spans="1:9" ht="15" customHeight="1" x14ac:dyDescent="0.25">
      <c r="I37" s="360"/>
    </row>
    <row r="38" spans="1:9" x14ac:dyDescent="0.25">
      <c r="I38" s="360"/>
    </row>
    <row r="39" spans="1:9" x14ac:dyDescent="0.25">
      <c r="I39" s="360"/>
    </row>
    <row r="40" spans="1:9" x14ac:dyDescent="0.25">
      <c r="I40" s="360"/>
    </row>
    <row r="41" spans="1:9" x14ac:dyDescent="0.25">
      <c r="I41" s="360"/>
    </row>
  </sheetData>
  <mergeCells count="37">
    <mergeCell ref="A1:I1"/>
    <mergeCell ref="A3:I3"/>
    <mergeCell ref="A5:I5"/>
    <mergeCell ref="A6:I6"/>
    <mergeCell ref="A7:I7"/>
    <mergeCell ref="F8:G8"/>
    <mergeCell ref="H8:I8"/>
    <mergeCell ref="A9:C9"/>
    <mergeCell ref="D9:E9"/>
    <mergeCell ref="H9:I9"/>
    <mergeCell ref="A12:C12"/>
    <mergeCell ref="A13:C13"/>
    <mergeCell ref="A14:C14"/>
    <mergeCell ref="A8:C8"/>
    <mergeCell ref="D8:E8"/>
    <mergeCell ref="A15:C15"/>
    <mergeCell ref="D15:E15"/>
    <mergeCell ref="F9:G9"/>
    <mergeCell ref="F10:G10"/>
    <mergeCell ref="F11:G11"/>
    <mergeCell ref="F12:G12"/>
    <mergeCell ref="F13:G13"/>
    <mergeCell ref="F14:G14"/>
    <mergeCell ref="F15:G15"/>
    <mergeCell ref="D10:E10"/>
    <mergeCell ref="D11:E11"/>
    <mergeCell ref="D12:E12"/>
    <mergeCell ref="D13:E13"/>
    <mergeCell ref="D14:E14"/>
    <mergeCell ref="A10:C10"/>
    <mergeCell ref="A11:C11"/>
    <mergeCell ref="H15:I15"/>
    <mergeCell ref="H10:I10"/>
    <mergeCell ref="H11:I11"/>
    <mergeCell ref="H12:I12"/>
    <mergeCell ref="H13:I13"/>
    <mergeCell ref="H14:I14"/>
  </mergeCells>
  <pageMargins left="1.2" right="0.45" top="0.5" bottom="0.25" header="0.3" footer="0.3"/>
  <pageSetup orientation="portrait" horizontalDpi="4294967295" verticalDpi="4294967295" r:id="rId1"/>
  <headerFooter>
    <oddFooter>&amp;C&amp;"Times New Roman,Regular"&amp;14 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1"/>
  <sheetViews>
    <sheetView topLeftCell="A19" workbookViewId="0">
      <selection activeCell="C35" sqref="C35"/>
    </sheetView>
  </sheetViews>
  <sheetFormatPr defaultColWidth="9.140625" defaultRowHeight="15" x14ac:dyDescent="0.25"/>
  <cols>
    <col min="1" max="1" width="12.42578125" style="1" bestFit="1" customWidth="1"/>
    <col min="2" max="2" width="15.7109375" style="1" customWidth="1"/>
    <col min="3" max="3" width="10.7109375" style="1" customWidth="1"/>
    <col min="4" max="6" width="12.7109375" style="1" customWidth="1"/>
    <col min="7" max="16384" width="9.140625" style="1"/>
  </cols>
  <sheetData>
    <row r="1" spans="1:9" ht="27.95" customHeight="1" x14ac:dyDescent="0.35">
      <c r="A1" s="607" t="s">
        <v>514</v>
      </c>
      <c r="B1" s="607"/>
      <c r="C1" s="607"/>
      <c r="D1" s="607"/>
      <c r="E1" s="607"/>
      <c r="F1" s="607"/>
      <c r="G1" s="344"/>
      <c r="H1" s="344"/>
      <c r="I1" s="344"/>
    </row>
    <row r="3" spans="1:9" ht="18.75" customHeight="1" thickBot="1" x14ac:dyDescent="0.35">
      <c r="A3" s="651" t="s">
        <v>571</v>
      </c>
      <c r="B3" s="651"/>
      <c r="C3" s="651"/>
      <c r="D3" s="651"/>
      <c r="E3" s="651"/>
      <c r="F3" s="651"/>
      <c r="G3" s="26"/>
      <c r="H3" s="26"/>
      <c r="I3" s="26"/>
    </row>
    <row r="5" spans="1:9" s="103" customFormat="1" ht="43.5" x14ac:dyDescent="0.25">
      <c r="A5" s="362" t="s">
        <v>572</v>
      </c>
      <c r="B5" s="363" t="s">
        <v>573</v>
      </c>
      <c r="C5" s="363" t="s">
        <v>140</v>
      </c>
      <c r="D5" s="364" t="s">
        <v>574</v>
      </c>
      <c r="E5" s="364" t="s">
        <v>575</v>
      </c>
      <c r="F5" s="365" t="s">
        <v>576</v>
      </c>
      <c r="G5" s="361"/>
    </row>
    <row r="6" spans="1:9" ht="18" customHeight="1" x14ac:dyDescent="0.25">
      <c r="A6" s="366">
        <v>1992</v>
      </c>
      <c r="B6" s="367">
        <v>301359977</v>
      </c>
      <c r="C6" s="368">
        <v>0.27</v>
      </c>
      <c r="D6" s="367">
        <v>813671</v>
      </c>
      <c r="E6" s="367">
        <v>802556</v>
      </c>
      <c r="F6" s="464">
        <v>0.98699999999999999</v>
      </c>
    </row>
    <row r="7" spans="1:9" ht="18" customHeight="1" x14ac:dyDescent="0.25">
      <c r="A7" s="366">
        <v>1993</v>
      </c>
      <c r="B7" s="367">
        <v>301538237</v>
      </c>
      <c r="C7" s="368">
        <v>0.27</v>
      </c>
      <c r="D7" s="367">
        <v>814153</v>
      </c>
      <c r="E7" s="367">
        <v>804979</v>
      </c>
      <c r="F7" s="464">
        <v>0.98799999999999999</v>
      </c>
    </row>
    <row r="8" spans="1:9" ht="18" customHeight="1" x14ac:dyDescent="0.25">
      <c r="A8" s="366">
        <v>1994</v>
      </c>
      <c r="B8" s="369">
        <v>270120339</v>
      </c>
      <c r="C8" s="368">
        <v>0.35</v>
      </c>
      <c r="D8" s="367">
        <v>945421</v>
      </c>
      <c r="E8" s="367">
        <v>932098</v>
      </c>
      <c r="F8" s="464">
        <v>0.98499999999999999</v>
      </c>
    </row>
    <row r="9" spans="1:9" ht="18" customHeight="1" x14ac:dyDescent="0.25">
      <c r="A9" s="366">
        <v>1995</v>
      </c>
      <c r="B9" s="367">
        <v>232988363</v>
      </c>
      <c r="C9" s="368">
        <v>0.38500000000000001</v>
      </c>
      <c r="D9" s="367">
        <v>897005</v>
      </c>
      <c r="E9" s="367">
        <v>860157</v>
      </c>
      <c r="F9" s="464">
        <v>0.95</v>
      </c>
    </row>
    <row r="10" spans="1:9" ht="18" customHeight="1" x14ac:dyDescent="0.25">
      <c r="A10" s="366">
        <v>1996</v>
      </c>
      <c r="B10" s="367">
        <v>236992064</v>
      </c>
      <c r="C10" s="368">
        <v>0.38500000000000001</v>
      </c>
      <c r="D10" s="367">
        <v>910245</v>
      </c>
      <c r="E10" s="367">
        <v>901253</v>
      </c>
      <c r="F10" s="464">
        <v>0.99199999999999999</v>
      </c>
    </row>
    <row r="11" spans="1:9" ht="18" customHeight="1" x14ac:dyDescent="0.25">
      <c r="A11" s="366">
        <v>1997</v>
      </c>
      <c r="B11" s="367">
        <v>286992064</v>
      </c>
      <c r="C11" s="368">
        <v>0.38500000000000001</v>
      </c>
      <c r="D11" s="367">
        <v>1104919</v>
      </c>
      <c r="E11" s="367">
        <v>1078892</v>
      </c>
      <c r="F11" s="464">
        <v>0.97599999999999998</v>
      </c>
    </row>
    <row r="12" spans="1:9" ht="18" customHeight="1" x14ac:dyDescent="0.25">
      <c r="A12" s="366">
        <v>1998</v>
      </c>
      <c r="B12" s="367">
        <v>265455771</v>
      </c>
      <c r="C12" s="368">
        <v>0.38500000000000001</v>
      </c>
      <c r="D12" s="367">
        <v>1022004</v>
      </c>
      <c r="E12" s="367">
        <v>975569</v>
      </c>
      <c r="F12" s="464">
        <v>0.97099999999999997</v>
      </c>
    </row>
    <row r="13" spans="1:9" ht="18" customHeight="1" x14ac:dyDescent="0.25">
      <c r="A13" s="366">
        <v>1999</v>
      </c>
      <c r="B13" s="367">
        <v>191233411</v>
      </c>
      <c r="C13" s="368">
        <v>0.48499999999999999</v>
      </c>
      <c r="D13" s="367">
        <v>927482</v>
      </c>
      <c r="E13" s="367">
        <v>884817</v>
      </c>
      <c r="F13" s="464">
        <v>0.95399999999999996</v>
      </c>
    </row>
    <row r="14" spans="1:9" ht="18" customHeight="1" x14ac:dyDescent="0.25">
      <c r="A14" s="366">
        <v>2000</v>
      </c>
      <c r="B14" s="367">
        <v>211003916</v>
      </c>
      <c r="C14" s="368">
        <v>0.44</v>
      </c>
      <c r="D14" s="367">
        <v>928417</v>
      </c>
      <c r="E14" s="367">
        <v>903217</v>
      </c>
      <c r="F14" s="464">
        <v>0.97</v>
      </c>
    </row>
    <row r="15" spans="1:9" ht="18" customHeight="1" x14ac:dyDescent="0.25">
      <c r="A15" s="366">
        <v>2001</v>
      </c>
      <c r="B15" s="367">
        <v>307938666</v>
      </c>
      <c r="C15" s="368">
        <v>0.44</v>
      </c>
      <c r="D15" s="367">
        <v>1354930</v>
      </c>
      <c r="E15" s="367">
        <v>1284708</v>
      </c>
      <c r="F15" s="464">
        <v>0.98499999999999999</v>
      </c>
    </row>
    <row r="16" spans="1:9" ht="18" customHeight="1" x14ac:dyDescent="0.25">
      <c r="A16" s="366">
        <v>2002</v>
      </c>
      <c r="B16" s="367">
        <v>272014427</v>
      </c>
      <c r="C16" s="368">
        <v>0.47</v>
      </c>
      <c r="D16" s="367">
        <v>1278467</v>
      </c>
      <c r="E16" s="367">
        <v>1233936</v>
      </c>
      <c r="F16" s="464">
        <v>0.97</v>
      </c>
    </row>
    <row r="17" spans="1:6" ht="18" customHeight="1" x14ac:dyDescent="0.25">
      <c r="A17" s="366">
        <v>2003</v>
      </c>
      <c r="B17" s="367">
        <v>296715610</v>
      </c>
      <c r="C17" s="368">
        <v>0.4446</v>
      </c>
      <c r="D17" s="367">
        <v>1319197</v>
      </c>
      <c r="E17" s="367">
        <v>1278075</v>
      </c>
      <c r="F17" s="464">
        <v>0.97</v>
      </c>
    </row>
    <row r="18" spans="1:6" ht="18" customHeight="1" x14ac:dyDescent="0.25">
      <c r="A18" s="366">
        <v>2004</v>
      </c>
      <c r="B18" s="367">
        <v>325308985</v>
      </c>
      <c r="C18" s="368">
        <v>0.42920000000000003</v>
      </c>
      <c r="D18" s="367">
        <v>1396226</v>
      </c>
      <c r="E18" s="367">
        <v>1357091</v>
      </c>
      <c r="F18" s="464">
        <v>0.97</v>
      </c>
    </row>
    <row r="19" spans="1:6" ht="18" customHeight="1" x14ac:dyDescent="0.25">
      <c r="A19" s="366">
        <v>2005</v>
      </c>
      <c r="B19" s="367">
        <v>453966778</v>
      </c>
      <c r="C19" s="368">
        <v>0.3306</v>
      </c>
      <c r="D19" s="367">
        <v>1500803</v>
      </c>
      <c r="E19" s="367">
        <v>1454590</v>
      </c>
      <c r="F19" s="464">
        <v>0.97</v>
      </c>
    </row>
    <row r="20" spans="1:6" ht="18" customHeight="1" x14ac:dyDescent="0.25">
      <c r="A20" s="366">
        <v>2006</v>
      </c>
      <c r="B20" s="367">
        <v>600138532</v>
      </c>
      <c r="C20" s="368">
        <v>0.27</v>
      </c>
      <c r="D20" s="367">
        <v>1620497</v>
      </c>
      <c r="E20" s="367">
        <v>1587712</v>
      </c>
      <c r="F20" s="464">
        <v>0.98</v>
      </c>
    </row>
    <row r="21" spans="1:6" ht="18" customHeight="1" x14ac:dyDescent="0.25">
      <c r="A21" s="366">
        <v>2007</v>
      </c>
      <c r="B21" s="367">
        <v>603962187</v>
      </c>
      <c r="C21" s="368">
        <v>0.26784000000000002</v>
      </c>
      <c r="D21" s="367">
        <v>1617652</v>
      </c>
      <c r="E21" s="367">
        <v>1562532</v>
      </c>
      <c r="F21" s="464">
        <v>0.96599999999999997</v>
      </c>
    </row>
    <row r="22" spans="1:6" ht="18" customHeight="1" x14ac:dyDescent="0.25">
      <c r="A22" s="366">
        <v>2008</v>
      </c>
      <c r="B22" s="367">
        <v>759752240</v>
      </c>
      <c r="C22" s="368">
        <v>0.22397</v>
      </c>
      <c r="D22" s="367">
        <v>1701617</v>
      </c>
      <c r="E22" s="367">
        <v>1650545</v>
      </c>
      <c r="F22" s="464">
        <v>0.97</v>
      </c>
    </row>
    <row r="23" spans="1:6" ht="18" customHeight="1" x14ac:dyDescent="0.25">
      <c r="A23" s="366">
        <v>2009</v>
      </c>
      <c r="B23" s="367">
        <v>655159167</v>
      </c>
      <c r="C23" s="368">
        <v>0.25863000000000003</v>
      </c>
      <c r="D23" s="367">
        <v>1694438</v>
      </c>
      <c r="E23" s="367">
        <v>1552373</v>
      </c>
      <c r="F23" s="464">
        <v>0.96899999999999997</v>
      </c>
    </row>
    <row r="24" spans="1:6" ht="18" customHeight="1" x14ac:dyDescent="0.25">
      <c r="A24" s="366">
        <v>2010</v>
      </c>
      <c r="B24" s="367">
        <v>645363210</v>
      </c>
      <c r="C24" s="368">
        <v>0.26800000000000002</v>
      </c>
      <c r="D24" s="367">
        <v>1729573</v>
      </c>
      <c r="E24" s="367">
        <v>1683341</v>
      </c>
      <c r="F24" s="464">
        <v>0.97</v>
      </c>
    </row>
    <row r="25" spans="1:6" ht="18" customHeight="1" x14ac:dyDescent="0.25">
      <c r="A25" s="366">
        <v>2011</v>
      </c>
      <c r="B25" s="367">
        <v>636738090</v>
      </c>
      <c r="C25" s="368">
        <v>0.28899999999999998</v>
      </c>
      <c r="D25" s="367">
        <v>1840173</v>
      </c>
      <c r="E25" s="367">
        <v>1827291</v>
      </c>
      <c r="F25" s="464">
        <v>0.99299999999999999</v>
      </c>
    </row>
    <row r="26" spans="1:6" ht="18" customHeight="1" x14ac:dyDescent="0.25">
      <c r="A26" s="366">
        <v>2012</v>
      </c>
      <c r="B26" s="367">
        <v>850460490</v>
      </c>
      <c r="C26" s="368">
        <v>0.2636</v>
      </c>
      <c r="D26" s="367">
        <v>2242984</v>
      </c>
      <c r="E26" s="367">
        <v>2243795</v>
      </c>
      <c r="F26" s="464">
        <v>0.997</v>
      </c>
    </row>
    <row r="27" spans="1:6" ht="18" customHeight="1" x14ac:dyDescent="0.25">
      <c r="A27" s="366">
        <v>2013</v>
      </c>
      <c r="B27" s="367">
        <v>786911890</v>
      </c>
      <c r="C27" s="368">
        <v>0.34564</v>
      </c>
      <c r="D27" s="367">
        <v>2721311</v>
      </c>
      <c r="E27" s="367">
        <v>2694070</v>
      </c>
      <c r="F27" s="464">
        <v>0.99</v>
      </c>
    </row>
    <row r="28" spans="1:6" ht="18" customHeight="1" x14ac:dyDescent="0.25">
      <c r="A28" s="366">
        <v>2016</v>
      </c>
      <c r="B28" s="367">
        <v>331489230</v>
      </c>
      <c r="C28" s="368">
        <v>0.71750000000000003</v>
      </c>
      <c r="D28" s="367">
        <v>2376738</v>
      </c>
      <c r="E28" s="367">
        <v>2360232</v>
      </c>
      <c r="F28" s="464">
        <v>0.99299999999999999</v>
      </c>
    </row>
    <row r="29" spans="1:6" ht="18" customHeight="1" x14ac:dyDescent="0.25">
      <c r="A29" s="366">
        <v>2017</v>
      </c>
      <c r="B29" s="367">
        <v>376495252</v>
      </c>
      <c r="C29" s="368">
        <v>0.77</v>
      </c>
      <c r="D29" s="367">
        <v>2899013</v>
      </c>
      <c r="E29" s="367">
        <v>2898633</v>
      </c>
      <c r="F29" s="464">
        <v>0.99299999999999999</v>
      </c>
    </row>
    <row r="30" spans="1:6" ht="18" customHeight="1" x14ac:dyDescent="0.25">
      <c r="A30" s="366">
        <v>2018</v>
      </c>
      <c r="B30" s="367">
        <v>389694830</v>
      </c>
      <c r="C30" s="368">
        <v>0.75875000000000004</v>
      </c>
      <c r="D30" s="367">
        <v>2856657</v>
      </c>
      <c r="E30" s="367">
        <v>2970145</v>
      </c>
      <c r="F30" s="464">
        <v>0.98699999999999999</v>
      </c>
    </row>
    <row r="31" spans="1:6" ht="18" customHeight="1" x14ac:dyDescent="0.25">
      <c r="A31" s="366">
        <v>2019</v>
      </c>
      <c r="B31" s="367">
        <v>620270880</v>
      </c>
      <c r="C31" s="368">
        <v>0.65</v>
      </c>
      <c r="D31" s="367">
        <v>4031760</v>
      </c>
      <c r="E31" s="367">
        <v>3853286</v>
      </c>
      <c r="F31" s="464">
        <v>0.95</v>
      </c>
    </row>
    <row r="32" spans="1:6" ht="18" customHeight="1" x14ac:dyDescent="0.25">
      <c r="A32" s="370">
        <v>2020</v>
      </c>
      <c r="B32" s="376">
        <v>548176780</v>
      </c>
      <c r="C32" s="377">
        <v>0.73</v>
      </c>
      <c r="D32" s="376">
        <v>4056091</v>
      </c>
      <c r="E32" s="376">
        <v>4217697</v>
      </c>
      <c r="F32" s="465">
        <v>0.98199999999999998</v>
      </c>
    </row>
    <row r="33" spans="1:9" ht="18" customHeight="1" x14ac:dyDescent="0.25">
      <c r="A33" s="370">
        <v>2021</v>
      </c>
      <c r="B33" s="376">
        <v>460700072</v>
      </c>
      <c r="C33" s="377">
        <v>0.74119999999999997</v>
      </c>
      <c r="D33" s="376">
        <v>3363111</v>
      </c>
      <c r="E33" s="376">
        <v>3369015</v>
      </c>
      <c r="F33" s="464">
        <v>0.98899999999999999</v>
      </c>
    </row>
    <row r="34" spans="1:9" ht="18" customHeight="1" x14ac:dyDescent="0.25">
      <c r="A34" s="460">
        <v>2022</v>
      </c>
      <c r="B34" s="367">
        <v>625855092</v>
      </c>
      <c r="C34" s="368">
        <v>0.57350000000000001</v>
      </c>
      <c r="D34" s="462">
        <v>3627153</v>
      </c>
      <c r="E34" s="367">
        <v>3633020</v>
      </c>
      <c r="F34" s="464">
        <v>0.98729999999999996</v>
      </c>
    </row>
    <row r="35" spans="1:9" x14ac:dyDescent="0.25">
      <c r="A35" s="458">
        <v>2023</v>
      </c>
      <c r="B35" s="461">
        <v>750762372</v>
      </c>
      <c r="C35" s="544">
        <v>0.50849999999999995</v>
      </c>
      <c r="D35" s="463">
        <v>3817627</v>
      </c>
      <c r="E35" s="463">
        <v>3741274</v>
      </c>
      <c r="F35" s="459">
        <v>0.99</v>
      </c>
    </row>
    <row r="36" spans="1:9" s="47" customFormat="1" ht="15" customHeight="1" x14ac:dyDescent="0.25">
      <c r="A36" s="458">
        <v>2024</v>
      </c>
      <c r="B36" s="461">
        <v>979286648</v>
      </c>
      <c r="C36" s="544">
        <v>0.37041000000000002</v>
      </c>
      <c r="D36" s="463">
        <v>3627375</v>
      </c>
      <c r="E36" s="463">
        <v>0</v>
      </c>
      <c r="F36" s="459">
        <v>0</v>
      </c>
      <c r="G36" s="386"/>
      <c r="H36" s="386"/>
      <c r="I36" s="341"/>
    </row>
    <row r="37" spans="1:9" ht="15" customHeight="1" x14ac:dyDescent="0.25">
      <c r="I37" s="360"/>
    </row>
    <row r="38" spans="1:9" x14ac:dyDescent="0.25">
      <c r="I38" s="360"/>
    </row>
    <row r="39" spans="1:9" x14ac:dyDescent="0.25">
      <c r="I39" s="360"/>
    </row>
    <row r="40" spans="1:9" x14ac:dyDescent="0.25">
      <c r="I40" s="360"/>
    </row>
    <row r="41" spans="1:9" x14ac:dyDescent="0.25">
      <c r="I41" s="360"/>
    </row>
  </sheetData>
  <mergeCells count="2">
    <mergeCell ref="A3:F3"/>
    <mergeCell ref="A1:F1"/>
  </mergeCells>
  <printOptions horizontalCentered="1"/>
  <pageMargins left="1.2" right="0.7" top="0.75" bottom="0.75" header="0.3" footer="0.55000000000000004"/>
  <pageSetup orientation="portrait" horizontalDpi="4294967295" verticalDpi="4294967295" r:id="rId1"/>
  <headerFooter>
    <oddFooter>&amp;C&amp;"Times New Roman,Bold" 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2"/>
  <sheetViews>
    <sheetView topLeftCell="A22" workbookViewId="0">
      <selection activeCell="A37" sqref="A37:G37"/>
    </sheetView>
  </sheetViews>
  <sheetFormatPr defaultColWidth="9.140625" defaultRowHeight="15" x14ac:dyDescent="0.25"/>
  <cols>
    <col min="1" max="2" width="9.140625" style="1"/>
    <col min="3" max="5" width="15.7109375" style="1" customWidth="1"/>
    <col min="6" max="16384" width="9.140625" style="1"/>
  </cols>
  <sheetData>
    <row r="1" spans="1:6" ht="27.95" customHeight="1" x14ac:dyDescent="0.4">
      <c r="A1" s="653" t="s">
        <v>514</v>
      </c>
      <c r="B1" s="653"/>
      <c r="C1" s="653"/>
      <c r="D1" s="653"/>
      <c r="E1" s="653"/>
      <c r="F1" s="653"/>
    </row>
    <row r="3" spans="1:6" ht="18.75" customHeight="1" x14ac:dyDescent="0.3">
      <c r="A3" s="654" t="s">
        <v>577</v>
      </c>
      <c r="B3" s="654"/>
      <c r="C3" s="654"/>
      <c r="D3" s="654"/>
      <c r="E3" s="654"/>
      <c r="F3" s="654"/>
    </row>
    <row r="5" spans="1:6" ht="30" thickBot="1" x14ac:dyDescent="0.3">
      <c r="A5" s="15"/>
      <c r="B5" s="372" t="s">
        <v>572</v>
      </c>
      <c r="C5" s="373" t="s">
        <v>578</v>
      </c>
      <c r="D5" s="374" t="s">
        <v>579</v>
      </c>
      <c r="E5" s="467" t="s">
        <v>580</v>
      </c>
      <c r="F5" s="15"/>
    </row>
    <row r="6" spans="1:6" ht="18" customHeight="1" x14ac:dyDescent="0.25">
      <c r="B6" s="470">
        <v>1992</v>
      </c>
      <c r="C6" s="462">
        <v>1272317</v>
      </c>
      <c r="D6" s="367">
        <v>1062117</v>
      </c>
      <c r="E6" s="367">
        <v>1058776</v>
      </c>
    </row>
    <row r="7" spans="1:6" ht="18" customHeight="1" x14ac:dyDescent="0.25">
      <c r="B7" s="471">
        <v>1993</v>
      </c>
      <c r="C7" s="462">
        <v>1274371</v>
      </c>
      <c r="D7" s="367">
        <v>997424</v>
      </c>
      <c r="E7" s="367">
        <v>983787</v>
      </c>
    </row>
    <row r="8" spans="1:6" ht="18" customHeight="1" x14ac:dyDescent="0.25">
      <c r="B8" s="471">
        <v>1994</v>
      </c>
      <c r="C8" s="462">
        <v>1188516</v>
      </c>
      <c r="D8" s="367">
        <v>1032666</v>
      </c>
      <c r="E8" s="367">
        <v>946987</v>
      </c>
    </row>
    <row r="9" spans="1:6" ht="18" customHeight="1" x14ac:dyDescent="0.25">
      <c r="B9" s="471">
        <v>1995</v>
      </c>
      <c r="C9" s="462">
        <v>1052921</v>
      </c>
      <c r="D9" s="367">
        <v>1045389</v>
      </c>
      <c r="E9" s="367">
        <v>874766</v>
      </c>
    </row>
    <row r="10" spans="1:6" ht="18" customHeight="1" x14ac:dyDescent="0.25">
      <c r="B10" s="471">
        <v>1996</v>
      </c>
      <c r="C10" s="462">
        <v>1259409</v>
      </c>
      <c r="D10" s="367">
        <v>1047246</v>
      </c>
      <c r="E10" s="367">
        <v>976664</v>
      </c>
    </row>
    <row r="11" spans="1:6" ht="18" customHeight="1" x14ac:dyDescent="0.25">
      <c r="B11" s="471">
        <v>1997</v>
      </c>
      <c r="C11" s="462">
        <v>1453448</v>
      </c>
      <c r="D11" s="367">
        <v>1047246</v>
      </c>
      <c r="E11" s="367">
        <v>1012611</v>
      </c>
    </row>
    <row r="12" spans="1:6" ht="18" customHeight="1" x14ac:dyDescent="0.25">
      <c r="B12" s="471">
        <v>1998</v>
      </c>
      <c r="C12" s="462">
        <v>1710470</v>
      </c>
      <c r="D12" s="367">
        <v>1244266</v>
      </c>
      <c r="E12" s="367">
        <v>1192334</v>
      </c>
    </row>
    <row r="13" spans="1:6" ht="18" customHeight="1" x14ac:dyDescent="0.25">
      <c r="B13" s="471">
        <v>1999</v>
      </c>
      <c r="C13" s="462">
        <v>1697502</v>
      </c>
      <c r="D13" s="367">
        <v>1269579</v>
      </c>
      <c r="E13" s="367">
        <v>975453</v>
      </c>
    </row>
    <row r="14" spans="1:6" ht="18" customHeight="1" x14ac:dyDescent="0.25">
      <c r="B14" s="471">
        <v>2000</v>
      </c>
      <c r="C14" s="462">
        <v>1434463</v>
      </c>
      <c r="D14" s="367">
        <v>1169950</v>
      </c>
      <c r="E14" s="367">
        <v>1071036</v>
      </c>
    </row>
    <row r="15" spans="1:6" ht="18" customHeight="1" x14ac:dyDescent="0.25">
      <c r="B15" s="471">
        <v>2001</v>
      </c>
      <c r="C15" s="462">
        <v>1513197</v>
      </c>
      <c r="D15" s="367">
        <v>1295600</v>
      </c>
      <c r="E15" s="367">
        <v>1241605</v>
      </c>
    </row>
    <row r="16" spans="1:6" ht="18" customHeight="1" x14ac:dyDescent="0.25">
      <c r="B16" s="471">
        <v>2002</v>
      </c>
      <c r="C16" s="462">
        <v>1819550</v>
      </c>
      <c r="D16" s="367">
        <v>1406531</v>
      </c>
      <c r="E16" s="367">
        <v>1531174</v>
      </c>
    </row>
    <row r="17" spans="2:5" ht="18" customHeight="1" x14ac:dyDescent="0.25">
      <c r="B17" s="471">
        <v>2003</v>
      </c>
      <c r="C17" s="462">
        <v>2132541</v>
      </c>
      <c r="D17" s="367">
        <v>1446013</v>
      </c>
      <c r="E17" s="367">
        <v>1330809</v>
      </c>
    </row>
    <row r="18" spans="2:5" ht="18" customHeight="1" x14ac:dyDescent="0.25">
      <c r="B18" s="471">
        <v>2004</v>
      </c>
      <c r="C18" s="462">
        <v>2173693</v>
      </c>
      <c r="D18" s="367">
        <v>1434532</v>
      </c>
      <c r="E18" s="367">
        <v>1309253</v>
      </c>
    </row>
    <row r="19" spans="2:5" ht="18" customHeight="1" x14ac:dyDescent="0.25">
      <c r="B19" s="471">
        <v>2005</v>
      </c>
      <c r="C19" s="462">
        <v>2284508</v>
      </c>
      <c r="D19" s="367">
        <v>1635612</v>
      </c>
      <c r="E19" s="367">
        <v>1384116</v>
      </c>
    </row>
    <row r="20" spans="2:5" ht="18" customHeight="1" x14ac:dyDescent="0.25">
      <c r="B20" s="471">
        <v>2006</v>
      </c>
      <c r="C20" s="462">
        <v>2450101</v>
      </c>
      <c r="D20" s="367">
        <v>1864003</v>
      </c>
      <c r="E20" s="367">
        <v>1713395</v>
      </c>
    </row>
    <row r="21" spans="2:5" ht="18" customHeight="1" x14ac:dyDescent="0.25">
      <c r="B21" s="471">
        <v>2007</v>
      </c>
      <c r="C21" s="462">
        <v>3156715</v>
      </c>
      <c r="D21" s="367">
        <v>1945890</v>
      </c>
      <c r="E21" s="367">
        <v>2486787</v>
      </c>
    </row>
    <row r="22" spans="2:5" ht="18" customHeight="1" x14ac:dyDescent="0.25">
      <c r="B22" s="471">
        <v>2008</v>
      </c>
      <c r="C22" s="462">
        <v>3302187</v>
      </c>
      <c r="D22" s="367">
        <v>2071368</v>
      </c>
      <c r="E22" s="367">
        <v>2013804</v>
      </c>
    </row>
    <row r="23" spans="2:5" ht="18" customHeight="1" x14ac:dyDescent="0.25">
      <c r="B23" s="471">
        <v>2009</v>
      </c>
      <c r="C23" s="462">
        <v>3534401</v>
      </c>
      <c r="D23" s="367">
        <v>2146079</v>
      </c>
      <c r="E23" s="367">
        <v>2248076</v>
      </c>
    </row>
    <row r="24" spans="2:5" ht="18" customHeight="1" x14ac:dyDescent="0.25">
      <c r="B24" s="471">
        <v>2010</v>
      </c>
      <c r="C24" s="462">
        <v>3550433</v>
      </c>
      <c r="D24" s="367">
        <v>2089746</v>
      </c>
      <c r="E24" s="367">
        <v>3202607</v>
      </c>
    </row>
    <row r="25" spans="2:5" ht="18" customHeight="1" x14ac:dyDescent="0.25">
      <c r="B25" s="471">
        <v>2011</v>
      </c>
      <c r="C25" s="462">
        <v>2783569</v>
      </c>
      <c r="D25" s="367">
        <v>2237533</v>
      </c>
      <c r="E25" s="367">
        <v>4023171</v>
      </c>
    </row>
    <row r="26" spans="2:5" ht="18" customHeight="1" x14ac:dyDescent="0.25">
      <c r="B26" s="471">
        <v>2012</v>
      </c>
      <c r="C26" s="462">
        <v>3572087</v>
      </c>
      <c r="D26" s="367">
        <v>2580978</v>
      </c>
      <c r="E26" s="367">
        <v>2703642</v>
      </c>
    </row>
    <row r="27" spans="2:5" ht="18" customHeight="1" x14ac:dyDescent="0.25">
      <c r="B27" s="471">
        <v>2013</v>
      </c>
      <c r="C27" s="462">
        <v>4538845</v>
      </c>
      <c r="D27" s="367">
        <v>3048675</v>
      </c>
      <c r="E27" s="367">
        <v>2125661</v>
      </c>
    </row>
    <row r="28" spans="2:5" ht="18" customHeight="1" x14ac:dyDescent="0.25">
      <c r="B28" s="471">
        <v>2016</v>
      </c>
      <c r="C28" s="462">
        <v>6822736</v>
      </c>
      <c r="D28" s="367">
        <v>2812000</v>
      </c>
      <c r="E28" s="367">
        <v>3476535</v>
      </c>
    </row>
    <row r="29" spans="2:5" ht="18" customHeight="1" x14ac:dyDescent="0.25">
      <c r="B29" s="471">
        <v>2017</v>
      </c>
      <c r="C29" s="462">
        <v>7899679</v>
      </c>
      <c r="D29" s="367">
        <v>3141709</v>
      </c>
      <c r="E29" s="367">
        <v>2981864</v>
      </c>
    </row>
    <row r="30" spans="2:5" ht="18" customHeight="1" x14ac:dyDescent="0.25">
      <c r="B30" s="471">
        <v>2018</v>
      </c>
      <c r="C30" s="462">
        <v>8137490</v>
      </c>
      <c r="D30" s="367">
        <v>3317042</v>
      </c>
      <c r="E30" s="367">
        <v>2691704</v>
      </c>
    </row>
    <row r="31" spans="2:5" ht="18" customHeight="1" x14ac:dyDescent="0.25">
      <c r="B31" s="471">
        <v>2019</v>
      </c>
      <c r="C31" s="462">
        <v>8102305</v>
      </c>
      <c r="D31" s="367">
        <v>2979486</v>
      </c>
      <c r="E31" s="367">
        <v>2961058</v>
      </c>
    </row>
    <row r="32" spans="2:5" ht="18" customHeight="1" x14ac:dyDescent="0.25">
      <c r="B32" s="472">
        <v>2020</v>
      </c>
      <c r="C32" s="466">
        <v>7282080</v>
      </c>
      <c r="D32" s="376">
        <v>3647193</v>
      </c>
      <c r="E32" s="376">
        <v>2706072</v>
      </c>
    </row>
    <row r="33" spans="1:9" ht="18" customHeight="1" thickBot="1" x14ac:dyDescent="0.3">
      <c r="B33" s="473">
        <v>2021</v>
      </c>
      <c r="C33" s="468">
        <v>9267076</v>
      </c>
      <c r="D33" s="376">
        <v>3231409</v>
      </c>
      <c r="E33" s="466">
        <v>3234846</v>
      </c>
    </row>
    <row r="34" spans="1:9" ht="18" customHeight="1" x14ac:dyDescent="0.25">
      <c r="B34" s="469">
        <v>2022</v>
      </c>
      <c r="C34" s="468">
        <v>9884990</v>
      </c>
      <c r="D34" s="376">
        <v>3627153</v>
      </c>
      <c r="E34" s="462">
        <v>3194955</v>
      </c>
    </row>
    <row r="35" spans="1:9" ht="18" customHeight="1" x14ac:dyDescent="0.25">
      <c r="B35" s="457">
        <v>2023</v>
      </c>
      <c r="C35" s="371">
        <v>8773523</v>
      </c>
      <c r="D35" s="367">
        <v>4176442.5</v>
      </c>
      <c r="E35" s="462">
        <v>3562595</v>
      </c>
    </row>
    <row r="36" spans="1:9" x14ac:dyDescent="0.25">
      <c r="B36" s="457">
        <v>2024</v>
      </c>
      <c r="C36" s="371">
        <v>9217583.5999999996</v>
      </c>
      <c r="D36" s="367">
        <v>4318340</v>
      </c>
      <c r="E36" s="528">
        <v>0</v>
      </c>
    </row>
    <row r="37" spans="1:9" s="47" customFormat="1" ht="15" customHeight="1" x14ac:dyDescent="0.25">
      <c r="A37" s="652" t="s">
        <v>814</v>
      </c>
      <c r="B37" s="652"/>
      <c r="C37" s="652"/>
      <c r="D37" s="652"/>
      <c r="E37" s="652"/>
      <c r="F37" s="652"/>
      <c r="G37" s="652"/>
      <c r="H37" s="386"/>
      <c r="I37" s="341"/>
    </row>
    <row r="38" spans="1:9" ht="15" customHeight="1" x14ac:dyDescent="0.25">
      <c r="I38" s="360"/>
    </row>
    <row r="39" spans="1:9" x14ac:dyDescent="0.25">
      <c r="I39" s="360"/>
    </row>
    <row r="40" spans="1:9" x14ac:dyDescent="0.25">
      <c r="I40" s="360"/>
    </row>
    <row r="41" spans="1:9" x14ac:dyDescent="0.25">
      <c r="I41" s="360"/>
    </row>
    <row r="42" spans="1:9" x14ac:dyDescent="0.25">
      <c r="I42" s="360"/>
    </row>
  </sheetData>
  <mergeCells count="3">
    <mergeCell ref="A37:G37"/>
    <mergeCell ref="A1:F1"/>
    <mergeCell ref="A3:F3"/>
  </mergeCells>
  <printOptions horizontalCentered="1"/>
  <pageMargins left="0.7" right="0.7" top="0.75" bottom="0.75" header="0.3" footer="0.55000000000000004"/>
  <pageSetup orientation="portrait" horizontalDpi="4294967295" verticalDpi="4294967295" r:id="rId1"/>
  <headerFooter>
    <oddFooter>&amp;C&amp;"Times New Roman,Regular" 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L29"/>
  <sheetViews>
    <sheetView topLeftCell="A10" zoomScale="80" zoomScaleNormal="80" workbookViewId="0">
      <selection activeCell="I9" sqref="I9"/>
    </sheetView>
  </sheetViews>
  <sheetFormatPr defaultColWidth="8.85546875" defaultRowHeight="15"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26.7109375" style="1" customWidth="1"/>
    <col min="14" max="16384" width="8.85546875" style="1"/>
  </cols>
  <sheetData>
    <row r="1" spans="1:12" ht="30" customHeight="1" x14ac:dyDescent="0.25"/>
    <row r="2" spans="1:12" ht="30" customHeight="1" thickBot="1" x14ac:dyDescent="0.45">
      <c r="A2" s="656" t="s">
        <v>300</v>
      </c>
      <c r="B2" s="657"/>
      <c r="C2" s="657"/>
      <c r="D2" s="657"/>
      <c r="E2" s="657"/>
      <c r="F2" s="657"/>
      <c r="G2" s="657"/>
      <c r="H2" s="657"/>
      <c r="I2" s="657"/>
      <c r="K2" s="38"/>
      <c r="L2" s="38"/>
    </row>
    <row r="3" spans="1:12" ht="30" customHeight="1" x14ac:dyDescent="0.25"/>
    <row r="4" spans="1:12" ht="30" customHeight="1" x14ac:dyDescent="0.3">
      <c r="A4" s="655"/>
      <c r="B4" s="655"/>
      <c r="C4" s="4" t="s">
        <v>0</v>
      </c>
      <c r="D4" s="111"/>
      <c r="E4" s="4" t="s">
        <v>1</v>
      </c>
      <c r="F4" s="111"/>
      <c r="G4" s="4" t="s">
        <v>2</v>
      </c>
      <c r="H4" s="111"/>
      <c r="I4" s="4" t="s">
        <v>1</v>
      </c>
      <c r="J4" s="4"/>
      <c r="K4" s="4" t="s">
        <v>139</v>
      </c>
      <c r="L4" s="185" t="s">
        <v>354</v>
      </c>
    </row>
    <row r="5" spans="1:12" ht="30" customHeight="1" x14ac:dyDescent="0.3">
      <c r="C5" s="7">
        <v>2023</v>
      </c>
      <c r="D5" s="23"/>
      <c r="E5" s="7">
        <v>2024</v>
      </c>
      <c r="F5" s="23"/>
      <c r="G5" s="7">
        <v>2024</v>
      </c>
      <c r="H5" s="23"/>
      <c r="I5" s="7">
        <v>2025</v>
      </c>
      <c r="J5" s="6"/>
      <c r="K5" s="7">
        <v>2020</v>
      </c>
      <c r="L5" s="184" t="s">
        <v>355</v>
      </c>
    </row>
    <row r="6" spans="1:12" ht="30" customHeight="1" x14ac:dyDescent="0.3">
      <c r="A6" s="655" t="s">
        <v>3</v>
      </c>
      <c r="B6" s="655"/>
      <c r="D6" s="24"/>
      <c r="F6" s="24"/>
      <c r="H6" s="24"/>
    </row>
    <row r="7" spans="1:12" ht="30" customHeight="1" x14ac:dyDescent="0.3">
      <c r="A7" s="52"/>
      <c r="B7" s="8" t="s">
        <v>301</v>
      </c>
      <c r="C7" s="113">
        <v>3847155.22</v>
      </c>
      <c r="D7" s="321"/>
      <c r="E7" s="113">
        <v>3817627</v>
      </c>
      <c r="F7" s="321"/>
      <c r="G7" s="113">
        <v>3536081</v>
      </c>
      <c r="H7" s="321"/>
      <c r="I7" s="113">
        <v>3554828</v>
      </c>
    </row>
    <row r="8" spans="1:12" ht="30" customHeight="1" thickBot="1" x14ac:dyDescent="0.35">
      <c r="B8" s="8" t="s">
        <v>761</v>
      </c>
      <c r="C8" s="116">
        <v>77287.83</v>
      </c>
      <c r="D8" s="18"/>
      <c r="E8" s="116">
        <v>41034.589999999997</v>
      </c>
      <c r="F8" s="18"/>
      <c r="G8" s="116">
        <v>41034.589999999997</v>
      </c>
      <c r="H8" s="18"/>
      <c r="I8" s="116">
        <v>25000</v>
      </c>
      <c r="J8" s="2"/>
      <c r="K8" s="113">
        <v>0</v>
      </c>
      <c r="L8" s="178"/>
    </row>
    <row r="9" spans="1:12" ht="30" customHeight="1" x14ac:dyDescent="0.3">
      <c r="A9" s="655" t="s">
        <v>6</v>
      </c>
      <c r="B9" s="655"/>
      <c r="C9" s="118">
        <f>SUM(C7:C8)</f>
        <v>3924443.0500000003</v>
      </c>
      <c r="D9" s="21"/>
      <c r="E9" s="118">
        <f>SUM(E7:E8)</f>
        <v>3858661.59</v>
      </c>
      <c r="F9" s="21"/>
      <c r="G9" s="118">
        <f>SUM(G7:G8)</f>
        <v>3577115.59</v>
      </c>
      <c r="H9" s="21"/>
      <c r="I9" s="118">
        <f>SUM(I7:I8)</f>
        <v>3579828</v>
      </c>
      <c r="J9" s="5"/>
      <c r="K9" s="118">
        <f>SUM(K8)</f>
        <v>0</v>
      </c>
      <c r="L9" s="84"/>
    </row>
    <row r="10" spans="1:12" ht="30" customHeight="1" x14ac:dyDescent="0.25"/>
    <row r="11" spans="1:12" ht="30" customHeight="1" thickBot="1" x14ac:dyDescent="0.3">
      <c r="A11" s="38"/>
      <c r="B11" s="38"/>
      <c r="C11" s="38"/>
      <c r="D11" s="38"/>
      <c r="E11" s="38"/>
      <c r="F11" s="38"/>
      <c r="G11" s="38"/>
      <c r="H11" s="38"/>
      <c r="I11" s="38"/>
      <c r="K11" s="38"/>
      <c r="L11" s="38"/>
    </row>
    <row r="12" spans="1:12" ht="30" customHeight="1" x14ac:dyDescent="0.25"/>
    <row r="13" spans="1:12" ht="30" customHeight="1" x14ac:dyDescent="0.3">
      <c r="A13" s="655" t="s">
        <v>302</v>
      </c>
      <c r="B13" s="655"/>
    </row>
    <row r="14" spans="1:12" ht="30" customHeight="1" x14ac:dyDescent="0.3">
      <c r="A14" s="52"/>
      <c r="B14" s="35" t="s">
        <v>502</v>
      </c>
      <c r="C14" s="388"/>
      <c r="D14" s="325"/>
      <c r="E14" s="324"/>
      <c r="F14" s="325"/>
      <c r="G14" s="324"/>
      <c r="H14" s="326"/>
      <c r="I14" s="324"/>
    </row>
    <row r="15" spans="1:12" ht="30" customHeight="1" x14ac:dyDescent="0.3">
      <c r="B15" s="8" t="s">
        <v>389</v>
      </c>
      <c r="C15" s="113">
        <v>2492595</v>
      </c>
      <c r="D15" s="124"/>
      <c r="E15" s="113">
        <v>2144955</v>
      </c>
      <c r="F15" s="124"/>
      <c r="G15" s="113">
        <v>2144955</v>
      </c>
      <c r="H15" s="124"/>
      <c r="I15" s="113">
        <v>2502828</v>
      </c>
      <c r="J15" s="114"/>
      <c r="K15" s="124">
        <v>0</v>
      </c>
      <c r="L15" s="79"/>
    </row>
    <row r="16" spans="1:12" ht="30" customHeight="1" x14ac:dyDescent="0.3">
      <c r="B16" s="8" t="s">
        <v>390</v>
      </c>
      <c r="C16" s="115">
        <v>0</v>
      </c>
      <c r="D16" s="162"/>
      <c r="E16" s="115">
        <v>0</v>
      </c>
      <c r="F16" s="162"/>
      <c r="G16" s="115">
        <v>0</v>
      </c>
      <c r="H16" s="162"/>
      <c r="I16" s="115">
        <v>0</v>
      </c>
      <c r="J16" s="114"/>
      <c r="K16" s="162">
        <v>0</v>
      </c>
      <c r="L16" s="99"/>
    </row>
    <row r="17" spans="1:12" ht="30" customHeight="1" x14ac:dyDescent="0.3">
      <c r="B17" s="8" t="s">
        <v>388</v>
      </c>
      <c r="C17" s="115">
        <v>20000</v>
      </c>
      <c r="D17" s="162"/>
      <c r="E17" s="115">
        <v>0</v>
      </c>
      <c r="F17" s="162"/>
      <c r="G17" s="115">
        <v>0</v>
      </c>
      <c r="H17" s="162"/>
      <c r="I17" s="115">
        <v>0</v>
      </c>
      <c r="J17" s="114"/>
      <c r="K17" s="162">
        <v>0</v>
      </c>
      <c r="L17" s="99"/>
    </row>
    <row r="18" spans="1:12" ht="30" customHeight="1" x14ac:dyDescent="0.3">
      <c r="B18" s="8" t="s">
        <v>387</v>
      </c>
      <c r="C18" s="115">
        <v>50000</v>
      </c>
      <c r="D18" s="161"/>
      <c r="E18" s="115">
        <v>30000</v>
      </c>
      <c r="F18" s="161"/>
      <c r="G18" s="115">
        <v>50000</v>
      </c>
      <c r="H18" s="161"/>
      <c r="I18" s="115">
        <v>50000</v>
      </c>
      <c r="J18" s="114"/>
      <c r="K18" s="161">
        <v>0</v>
      </c>
      <c r="L18" s="98"/>
    </row>
    <row r="19" spans="1:12" ht="30" customHeight="1" thickBot="1" x14ac:dyDescent="0.35">
      <c r="B19" s="10" t="s">
        <v>391</v>
      </c>
      <c r="C19" s="116">
        <v>1000000</v>
      </c>
      <c r="D19" s="125"/>
      <c r="E19" s="116">
        <v>1000000</v>
      </c>
      <c r="F19" s="125"/>
      <c r="G19" s="116">
        <v>1000000</v>
      </c>
      <c r="H19" s="125"/>
      <c r="I19" s="116">
        <v>1000000</v>
      </c>
      <c r="J19" s="114"/>
      <c r="K19" s="125">
        <v>0</v>
      </c>
      <c r="L19" s="127"/>
    </row>
    <row r="20" spans="1:12" ht="30" customHeight="1" x14ac:dyDescent="0.3">
      <c r="A20" s="655" t="s">
        <v>13</v>
      </c>
      <c r="B20" s="655"/>
      <c r="C20" s="118">
        <f>SUM(C15:C19)</f>
        <v>3562595</v>
      </c>
      <c r="D20" s="122"/>
      <c r="E20" s="118">
        <f>SUM(E14:E19)</f>
        <v>3174955</v>
      </c>
      <c r="F20" s="122"/>
      <c r="G20" s="118">
        <f>SUM(G14:G19)</f>
        <v>3194955</v>
      </c>
      <c r="H20" s="122"/>
      <c r="I20" s="118">
        <f>SUM(I15:I19)</f>
        <v>3552828</v>
      </c>
      <c r="J20" s="118"/>
      <c r="K20" s="163">
        <f>SUM(K15:K19)</f>
        <v>0</v>
      </c>
      <c r="L20" s="5"/>
    </row>
    <row r="21" spans="1:12" ht="30" customHeight="1" x14ac:dyDescent="0.25">
      <c r="I21" s="31"/>
    </row>
    <row r="22" spans="1:12" ht="30" customHeight="1" x14ac:dyDescent="0.25">
      <c r="I22" s="31"/>
    </row>
    <row r="23" spans="1:12" ht="30" customHeight="1" x14ac:dyDescent="0.25"/>
    <row r="24" spans="1:12" ht="30" customHeight="1" x14ac:dyDescent="0.25"/>
    <row r="25" spans="1:12" ht="30" customHeight="1" x14ac:dyDescent="0.25"/>
    <row r="26" spans="1:12" ht="30" customHeight="1" x14ac:dyDescent="0.25"/>
    <row r="27" spans="1:12" ht="30" customHeight="1" x14ac:dyDescent="0.25"/>
    <row r="28" spans="1:12" ht="30" customHeight="1" x14ac:dyDescent="0.25"/>
    <row r="29" spans="1:12" ht="30" customHeight="1" x14ac:dyDescent="0.25"/>
  </sheetData>
  <mergeCells count="6">
    <mergeCell ref="A20:B20"/>
    <mergeCell ref="A2:I2"/>
    <mergeCell ref="A4:B4"/>
    <mergeCell ref="A6:B6"/>
    <mergeCell ref="A9:B9"/>
    <mergeCell ref="A13:B13"/>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499984740745262"/>
  </sheetPr>
  <dimension ref="A2:O42"/>
  <sheetViews>
    <sheetView topLeftCell="A19" zoomScale="80" zoomScaleNormal="80" workbookViewId="0">
      <selection activeCell="C32" sqref="C32"/>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9" t="s">
        <v>16</v>
      </c>
      <c r="B2" s="660"/>
      <c r="C2" s="660"/>
      <c r="D2" s="660"/>
      <c r="E2" s="660"/>
      <c r="F2" s="660"/>
      <c r="G2" s="660"/>
      <c r="H2" s="660"/>
      <c r="I2" s="660"/>
      <c r="K2" s="38"/>
      <c r="L2" s="38"/>
    </row>
    <row r="3" spans="1:15" s="2" customFormat="1" ht="30" customHeight="1" x14ac:dyDescent="0.3">
      <c r="M3" s="400"/>
      <c r="N3" s="400"/>
      <c r="O3" s="400"/>
    </row>
    <row r="4" spans="1:15" s="3" customFormat="1" ht="30" customHeight="1" x14ac:dyDescent="0.3">
      <c r="A4" s="655" t="s">
        <v>97</v>
      </c>
      <c r="B4" s="655"/>
      <c r="C4" s="4" t="s">
        <v>0</v>
      </c>
      <c r="D4" s="22"/>
      <c r="E4" s="4" t="s">
        <v>1</v>
      </c>
      <c r="F4" s="22"/>
      <c r="G4" s="4" t="s">
        <v>2</v>
      </c>
      <c r="H4" s="22"/>
      <c r="I4" s="4" t="s">
        <v>1</v>
      </c>
      <c r="K4" s="4" t="s">
        <v>139</v>
      </c>
      <c r="L4" s="6" t="s">
        <v>354</v>
      </c>
      <c r="M4" s="118"/>
      <c r="N4" s="118"/>
      <c r="O4" s="118"/>
    </row>
    <row r="5" spans="1:15" ht="30" customHeight="1" x14ac:dyDescent="0.3">
      <c r="A5" s="6"/>
      <c r="B5" s="6"/>
      <c r="C5" s="7">
        <v>2023</v>
      </c>
      <c r="D5" s="23"/>
      <c r="E5" s="7">
        <v>2024</v>
      </c>
      <c r="F5" s="23"/>
      <c r="G5" s="7">
        <v>2024</v>
      </c>
      <c r="H5" s="23"/>
      <c r="I5" s="7">
        <v>2025</v>
      </c>
      <c r="K5" s="6">
        <v>2020</v>
      </c>
      <c r="L5" s="177" t="s">
        <v>355</v>
      </c>
    </row>
    <row r="6" spans="1:15" ht="30" customHeight="1" x14ac:dyDescent="0.3">
      <c r="A6" s="655" t="s">
        <v>3</v>
      </c>
      <c r="B6" s="655"/>
      <c r="C6" s="43"/>
      <c r="D6" s="24"/>
      <c r="F6" s="24"/>
      <c r="H6" s="24"/>
      <c r="K6" s="59"/>
      <c r="L6" s="59"/>
    </row>
    <row r="7" spans="1:15" ht="30" customHeight="1" x14ac:dyDescent="0.3">
      <c r="B7" s="8" t="s">
        <v>382</v>
      </c>
      <c r="C7" s="113">
        <v>20000</v>
      </c>
      <c r="D7" s="16"/>
      <c r="E7" s="113">
        <v>5000</v>
      </c>
      <c r="F7" s="16"/>
      <c r="G7" s="113">
        <v>20000</v>
      </c>
      <c r="H7" s="16"/>
      <c r="I7" s="113">
        <v>5000</v>
      </c>
      <c r="K7" s="161">
        <v>0</v>
      </c>
      <c r="L7" s="132"/>
    </row>
    <row r="8" spans="1:15" ht="30" customHeight="1" x14ac:dyDescent="0.3">
      <c r="B8" s="8" t="s">
        <v>701</v>
      </c>
      <c r="C8" s="113">
        <v>1153.73</v>
      </c>
      <c r="D8" s="16"/>
      <c r="E8" s="113">
        <v>0</v>
      </c>
      <c r="F8" s="16"/>
      <c r="G8" s="113">
        <v>0</v>
      </c>
      <c r="H8" s="16"/>
      <c r="I8" s="113">
        <v>0</v>
      </c>
      <c r="K8" s="161"/>
      <c r="L8" s="132"/>
    </row>
    <row r="9" spans="1:15" ht="30" customHeight="1" x14ac:dyDescent="0.3">
      <c r="B9" s="8" t="s">
        <v>795</v>
      </c>
      <c r="C9" s="113">
        <v>420</v>
      </c>
      <c r="D9" s="16"/>
      <c r="E9" s="113">
        <v>0</v>
      </c>
      <c r="F9" s="16"/>
      <c r="G9" s="113">
        <v>0</v>
      </c>
      <c r="H9" s="16"/>
      <c r="I9" s="113"/>
      <c r="K9" s="161"/>
      <c r="L9" s="132"/>
    </row>
    <row r="10" spans="1:15" ht="30" customHeight="1" x14ac:dyDescent="0.3">
      <c r="B10" s="10" t="s">
        <v>383</v>
      </c>
      <c r="C10" s="115">
        <v>0</v>
      </c>
      <c r="D10" s="17"/>
      <c r="E10" s="115">
        <v>0</v>
      </c>
      <c r="F10" s="17"/>
      <c r="G10" s="115">
        <v>0</v>
      </c>
      <c r="H10" s="17"/>
      <c r="I10" s="115">
        <v>0</v>
      </c>
      <c r="K10" s="162">
        <v>0</v>
      </c>
      <c r="L10" s="100"/>
    </row>
    <row r="11" spans="1:15" ht="30" customHeight="1" x14ac:dyDescent="0.3">
      <c r="B11" s="10" t="s">
        <v>5</v>
      </c>
      <c r="C11" s="115">
        <v>0</v>
      </c>
      <c r="D11" s="17"/>
      <c r="E11" s="115">
        <v>0</v>
      </c>
      <c r="F11" s="17"/>
      <c r="G11" s="115">
        <v>0</v>
      </c>
      <c r="H11" s="17"/>
      <c r="I11" s="115">
        <v>0</v>
      </c>
      <c r="K11" s="162">
        <v>0</v>
      </c>
      <c r="L11" s="100"/>
    </row>
    <row r="12" spans="1:15" ht="30" customHeight="1" x14ac:dyDescent="0.3">
      <c r="B12" s="10" t="s">
        <v>384</v>
      </c>
      <c r="C12" s="115">
        <v>0</v>
      </c>
      <c r="D12" s="17"/>
      <c r="E12" s="115">
        <v>0</v>
      </c>
      <c r="F12" s="17"/>
      <c r="G12" s="115">
        <v>0</v>
      </c>
      <c r="H12" s="17"/>
      <c r="I12" s="115">
        <v>0</v>
      </c>
      <c r="K12" s="162">
        <v>0</v>
      </c>
      <c r="L12" s="100"/>
    </row>
    <row r="13" spans="1:15" ht="30" customHeight="1" x14ac:dyDescent="0.3">
      <c r="B13" s="10" t="s">
        <v>385</v>
      </c>
      <c r="C13" s="165">
        <v>0</v>
      </c>
      <c r="D13" s="41"/>
      <c r="E13" s="165">
        <v>0</v>
      </c>
      <c r="F13" s="41"/>
      <c r="G13" s="165">
        <v>0</v>
      </c>
      <c r="H13" s="41"/>
      <c r="I13" s="165">
        <v>0</v>
      </c>
      <c r="K13" s="161"/>
      <c r="L13" s="132"/>
    </row>
    <row r="14" spans="1:15" ht="30" customHeight="1" thickBot="1" x14ac:dyDescent="0.35">
      <c r="B14" s="10" t="s">
        <v>496</v>
      </c>
      <c r="C14" s="116">
        <v>0</v>
      </c>
      <c r="D14" s="18"/>
      <c r="E14" s="116">
        <v>0</v>
      </c>
      <c r="F14" s="18"/>
      <c r="G14" s="116">
        <v>0</v>
      </c>
      <c r="H14" s="18"/>
      <c r="I14" s="116">
        <v>0</v>
      </c>
      <c r="K14" s="216">
        <v>0</v>
      </c>
      <c r="L14" s="88"/>
    </row>
    <row r="15" spans="1:15" ht="30" customHeight="1" x14ac:dyDescent="0.3">
      <c r="A15" s="658" t="s">
        <v>6</v>
      </c>
      <c r="B15" s="658"/>
      <c r="C15" s="158">
        <f>SUM(C7:C14)</f>
        <v>21573.73</v>
      </c>
      <c r="D15" s="19"/>
      <c r="E15" s="158">
        <f>SUM(E7:E14)</f>
        <v>5000</v>
      </c>
      <c r="F15" s="19"/>
      <c r="G15" s="158">
        <v>20000</v>
      </c>
      <c r="H15" s="19"/>
      <c r="I15" s="158">
        <f>SUM(I7:I14)</f>
        <v>5000</v>
      </c>
      <c r="K15" s="217">
        <f>SUM(K7:K14)</f>
        <v>0</v>
      </c>
      <c r="L15" s="179"/>
    </row>
    <row r="16" spans="1:15" ht="30" customHeight="1" thickBot="1" x14ac:dyDescent="0.35">
      <c r="B16" s="13" t="s">
        <v>7</v>
      </c>
      <c r="C16" s="159">
        <v>3626.42</v>
      </c>
      <c r="D16" s="20"/>
      <c r="E16" s="159">
        <v>24520.15</v>
      </c>
      <c r="F16" s="20"/>
      <c r="G16" s="159">
        <v>3626</v>
      </c>
      <c r="H16" s="20"/>
      <c r="I16" s="159">
        <v>23626</v>
      </c>
      <c r="K16" s="126">
        <v>0</v>
      </c>
      <c r="L16" s="182"/>
    </row>
    <row r="17" spans="1:15" ht="30" customHeight="1" x14ac:dyDescent="0.3">
      <c r="A17" s="655" t="s">
        <v>8</v>
      </c>
      <c r="B17" s="655"/>
      <c r="C17" s="118">
        <f>SUM(C15:C16)</f>
        <v>25200.15</v>
      </c>
      <c r="D17" s="21"/>
      <c r="E17" s="118">
        <f>SUM(E15:E16)</f>
        <v>29520.15</v>
      </c>
      <c r="F17" s="21"/>
      <c r="G17" s="118">
        <f>SUM(G15:G16)</f>
        <v>23626</v>
      </c>
      <c r="H17" s="21"/>
      <c r="I17" s="118">
        <f>SUM(I15:I16)</f>
        <v>28626</v>
      </c>
      <c r="K17" s="163">
        <f>SUM(K15:K16)</f>
        <v>0</v>
      </c>
      <c r="L17" s="89"/>
    </row>
    <row r="18" spans="1:15" ht="30" customHeight="1" x14ac:dyDescent="0.25">
      <c r="K18" s="171"/>
    </row>
    <row r="19" spans="1:15" ht="30" customHeight="1" thickBot="1" x14ac:dyDescent="0.3">
      <c r="A19" s="38"/>
      <c r="B19" s="38"/>
      <c r="C19" s="38"/>
      <c r="D19" s="38"/>
      <c r="E19" s="38"/>
      <c r="F19" s="38"/>
      <c r="G19" s="38"/>
      <c r="H19" s="38"/>
      <c r="I19" s="38"/>
      <c r="K19" s="172"/>
      <c r="L19" s="38"/>
    </row>
    <row r="20" spans="1:15" ht="30" customHeight="1" x14ac:dyDescent="0.25">
      <c r="K20" s="171"/>
    </row>
    <row r="21" spans="1:15" s="15" customFormat="1" ht="30" customHeight="1" x14ac:dyDescent="0.3">
      <c r="A21" s="655" t="s">
        <v>4</v>
      </c>
      <c r="B21" s="655"/>
      <c r="K21" s="218"/>
      <c r="M21" s="218"/>
      <c r="N21" s="218"/>
      <c r="O21" s="218"/>
    </row>
    <row r="22" spans="1:15" s="2" customFormat="1" ht="30" customHeight="1" x14ac:dyDescent="0.3">
      <c r="B22" s="8" t="s">
        <v>10</v>
      </c>
      <c r="C22" s="113">
        <v>680</v>
      </c>
      <c r="D22" s="16"/>
      <c r="E22" s="113">
        <v>500</v>
      </c>
      <c r="F22" s="16"/>
      <c r="G22" s="113">
        <v>500</v>
      </c>
      <c r="H22" s="16"/>
      <c r="I22" s="113">
        <v>700</v>
      </c>
      <c r="K22" s="124">
        <v>0</v>
      </c>
      <c r="L22" s="77"/>
      <c r="M22" s="400"/>
      <c r="N22" s="400"/>
      <c r="O22" s="400"/>
    </row>
    <row r="23" spans="1:15" s="2" customFormat="1" ht="30" customHeight="1" x14ac:dyDescent="0.3">
      <c r="B23" s="8" t="s">
        <v>796</v>
      </c>
      <c r="C23" s="113">
        <v>480</v>
      </c>
      <c r="D23" s="16"/>
      <c r="E23" s="113"/>
      <c r="F23" s="16"/>
      <c r="G23" s="113"/>
      <c r="H23" s="16"/>
      <c r="I23" s="113">
        <v>0</v>
      </c>
      <c r="K23" s="124"/>
      <c r="L23" s="77"/>
      <c r="M23" s="400"/>
      <c r="N23" s="400"/>
      <c r="O23" s="400"/>
    </row>
    <row r="24" spans="1:15" s="2" customFormat="1" ht="30" customHeight="1" x14ac:dyDescent="0.3">
      <c r="B24" s="8" t="s">
        <v>797</v>
      </c>
      <c r="C24" s="113">
        <v>80</v>
      </c>
      <c r="D24" s="16"/>
      <c r="E24" s="113"/>
      <c r="F24" s="16"/>
      <c r="G24" s="113"/>
      <c r="H24" s="16"/>
      <c r="I24" s="113">
        <v>0</v>
      </c>
      <c r="K24" s="124"/>
      <c r="L24" s="77"/>
      <c r="M24" s="400"/>
      <c r="N24" s="400"/>
      <c r="O24" s="400"/>
    </row>
    <row r="25" spans="1:15" s="2" customFormat="1" ht="30" customHeight="1" x14ac:dyDescent="0.3">
      <c r="B25" s="10" t="s">
        <v>299</v>
      </c>
      <c r="C25" s="115">
        <v>0</v>
      </c>
      <c r="D25" s="17"/>
      <c r="E25" s="115">
        <v>0</v>
      </c>
      <c r="F25" s="17"/>
      <c r="G25" s="115">
        <v>0</v>
      </c>
      <c r="H25" s="17"/>
      <c r="I25" s="115">
        <v>0</v>
      </c>
      <c r="K25" s="162">
        <v>0</v>
      </c>
      <c r="L25" s="100"/>
      <c r="M25" s="400"/>
      <c r="N25" s="400"/>
      <c r="O25" s="400"/>
    </row>
    <row r="26" spans="1:15" s="2" customFormat="1" ht="30" customHeight="1" x14ac:dyDescent="0.3">
      <c r="B26" s="10" t="s">
        <v>9</v>
      </c>
      <c r="C26" s="115">
        <v>0</v>
      </c>
      <c r="D26" s="17"/>
      <c r="E26" s="115">
        <v>0</v>
      </c>
      <c r="F26" s="17"/>
      <c r="G26" s="115">
        <v>0</v>
      </c>
      <c r="H26" s="17"/>
      <c r="I26" s="115">
        <v>0</v>
      </c>
      <c r="K26" s="162">
        <v>0</v>
      </c>
      <c r="L26" s="100"/>
      <c r="M26" s="400"/>
      <c r="N26" s="400"/>
      <c r="O26" s="400"/>
    </row>
    <row r="27" spans="1:15" s="2" customFormat="1" ht="30" customHeight="1" x14ac:dyDescent="0.3">
      <c r="B27" s="10" t="s">
        <v>12</v>
      </c>
      <c r="C27" s="115">
        <v>0</v>
      </c>
      <c r="D27" s="17"/>
      <c r="E27" s="115">
        <v>0</v>
      </c>
      <c r="F27" s="17"/>
      <c r="G27" s="115">
        <v>0</v>
      </c>
      <c r="H27" s="17"/>
      <c r="I27" s="115">
        <v>0</v>
      </c>
      <c r="K27" s="162">
        <v>0</v>
      </c>
      <c r="L27" s="100"/>
      <c r="M27" s="400"/>
      <c r="N27" s="400"/>
      <c r="O27" s="400"/>
    </row>
    <row r="28" spans="1:15" s="2" customFormat="1" ht="30" customHeight="1" x14ac:dyDescent="0.3">
      <c r="B28" s="10" t="s">
        <v>11</v>
      </c>
      <c r="C28" s="115">
        <v>0</v>
      </c>
      <c r="D28" s="17"/>
      <c r="E28" s="115">
        <v>2000</v>
      </c>
      <c r="F28" s="17"/>
      <c r="G28" s="115">
        <v>12420</v>
      </c>
      <c r="H28" s="17"/>
      <c r="I28" s="115">
        <v>0</v>
      </c>
      <c r="K28" s="162">
        <v>0</v>
      </c>
      <c r="L28" s="100"/>
      <c r="M28" s="400"/>
      <c r="N28" s="400"/>
      <c r="O28" s="400"/>
    </row>
    <row r="29" spans="1:15" s="2" customFormat="1" ht="30" customHeight="1" thickBot="1" x14ac:dyDescent="0.35">
      <c r="B29" s="10" t="s">
        <v>381</v>
      </c>
      <c r="C29" s="116">
        <v>0</v>
      </c>
      <c r="D29" s="18"/>
      <c r="E29" s="116">
        <v>0</v>
      </c>
      <c r="F29" s="18"/>
      <c r="G29" s="116">
        <v>0</v>
      </c>
      <c r="H29" s="18"/>
      <c r="I29" s="116">
        <v>0</v>
      </c>
      <c r="K29" s="125">
        <v>0</v>
      </c>
      <c r="L29" s="183"/>
      <c r="M29" s="400"/>
      <c r="N29" s="400"/>
      <c r="O29" s="400"/>
    </row>
    <row r="30" spans="1:15" ht="30" customHeight="1" x14ac:dyDescent="0.3">
      <c r="A30" s="658" t="s">
        <v>13</v>
      </c>
      <c r="B30" s="658"/>
      <c r="C30" s="164">
        <f>SUM(C22:C29)</f>
        <v>1240</v>
      </c>
      <c r="D30" s="25"/>
      <c r="E30" s="164">
        <f>SUM(E22:E29)</f>
        <v>2500</v>
      </c>
      <c r="F30" s="25"/>
      <c r="G30" s="164">
        <v>500</v>
      </c>
      <c r="H30" s="25"/>
      <c r="I30" s="164">
        <f>SUM(I22:I29)</f>
        <v>700</v>
      </c>
      <c r="K30" s="217">
        <f>SUM(K22:K29)</f>
        <v>0</v>
      </c>
      <c r="L30" s="179"/>
    </row>
    <row r="31" spans="1:15" s="5" customFormat="1" ht="30" customHeight="1" thickBot="1" x14ac:dyDescent="0.35">
      <c r="B31" s="13" t="s">
        <v>14</v>
      </c>
      <c r="C31" s="159">
        <v>24520.15</v>
      </c>
      <c r="D31" s="39"/>
      <c r="E31" s="159">
        <v>24520.15</v>
      </c>
      <c r="F31" s="39"/>
      <c r="G31" s="159">
        <v>24520.15</v>
      </c>
      <c r="H31" s="39"/>
      <c r="I31" s="159">
        <v>24520.15</v>
      </c>
      <c r="K31" s="219">
        <v>0</v>
      </c>
      <c r="L31" s="180"/>
      <c r="M31" s="118"/>
      <c r="N31" s="118"/>
      <c r="O31" s="118"/>
    </row>
    <row r="32" spans="1:15" s="5" customFormat="1" ht="30" customHeight="1" x14ac:dyDescent="0.3">
      <c r="A32" s="655" t="s">
        <v>15</v>
      </c>
      <c r="B32" s="655"/>
      <c r="C32" s="118">
        <f>SUM(C30:C31)</f>
        <v>25760.15</v>
      </c>
      <c r="D32" s="21"/>
      <c r="E32" s="118">
        <f>SUM(E30:E31)</f>
        <v>27020.15</v>
      </c>
      <c r="F32" s="21"/>
      <c r="G32" s="118">
        <f>SUM(G30:G31)</f>
        <v>25020.15</v>
      </c>
      <c r="H32" s="21"/>
      <c r="I32" s="118">
        <f>SUM(I30:I31)</f>
        <v>25220.15</v>
      </c>
      <c r="K32" s="163">
        <f>SUM(K30:K31)</f>
        <v>0</v>
      </c>
      <c r="M32" s="118"/>
      <c r="N32" s="118"/>
      <c r="O32" s="118"/>
    </row>
    <row r="42" ht="37.5" customHeight="1" x14ac:dyDescent="0.25"/>
  </sheetData>
  <mergeCells count="8">
    <mergeCell ref="A30:B30"/>
    <mergeCell ref="A32:B32"/>
    <mergeCell ref="A2:I2"/>
    <mergeCell ref="A6:B6"/>
    <mergeCell ref="A15:B15"/>
    <mergeCell ref="A17:B17"/>
    <mergeCell ref="A21:B21"/>
    <mergeCell ref="A4:B4"/>
  </mergeCells>
  <printOptions horizontalCentered="1"/>
  <pageMargins left="0.7" right="0.7" top="1.25" bottom="0.75" header="0.8" footer="0.3"/>
  <pageSetup scale="55" firstPageNumber="9" orientation="portrait" horizontalDpi="4294967295" verticalDpi="4294967295" r:id="rId1"/>
  <headerFooter>
    <oddHeader>&amp;C&amp;"Times New Roman,Bold Italic"&amp;22BORDEN COUNTY - 2025
BUDGET</oddHeader>
    <oddFooter>&amp;C&amp;"Times New Roman,Regular"&amp;14 &amp;16 10</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39997558519241921"/>
  </sheetPr>
  <dimension ref="A1:P34"/>
  <sheetViews>
    <sheetView topLeftCell="A13" zoomScale="80" zoomScaleNormal="80" workbookViewId="0">
      <selection activeCell="I8" sqref="I8"/>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4" width="9.140625" style="1" customWidth="1"/>
    <col min="15" max="15" width="0" style="1" hidden="1" customWidth="1"/>
    <col min="16" max="16" width="18.28515625" style="1" hidden="1" customWidth="1"/>
    <col min="17" max="17" width="0" style="1" hidden="1" customWidth="1"/>
    <col min="18" max="16384" width="9.140625" style="1"/>
  </cols>
  <sheetData>
    <row r="1" spans="1:16" ht="30" customHeight="1" x14ac:dyDescent="0.25"/>
    <row r="2" spans="1:16" ht="30" customHeight="1" thickBot="1" x14ac:dyDescent="0.4">
      <c r="A2" s="656" t="s">
        <v>17</v>
      </c>
      <c r="B2" s="656"/>
      <c r="C2" s="656"/>
      <c r="D2" s="656"/>
      <c r="E2" s="656"/>
      <c r="F2" s="656"/>
      <c r="G2" s="656"/>
      <c r="H2" s="656"/>
      <c r="I2" s="656"/>
      <c r="K2" s="38"/>
      <c r="L2" s="38"/>
    </row>
    <row r="3" spans="1:16" s="2" customFormat="1" ht="30" customHeight="1" x14ac:dyDescent="0.3"/>
    <row r="4" spans="1:16" s="3" customFormat="1" ht="30" customHeight="1" x14ac:dyDescent="0.3">
      <c r="C4" s="4" t="s">
        <v>0</v>
      </c>
      <c r="D4" s="22"/>
      <c r="E4" s="4" t="s">
        <v>1</v>
      </c>
      <c r="F4" s="22"/>
      <c r="G4" s="4" t="s">
        <v>2</v>
      </c>
      <c r="H4" s="22"/>
      <c r="I4" s="4" t="s">
        <v>1</v>
      </c>
      <c r="K4" s="111" t="s">
        <v>139</v>
      </c>
      <c r="L4" s="186" t="s">
        <v>354</v>
      </c>
    </row>
    <row r="5" spans="1:16" ht="30" customHeight="1" x14ac:dyDescent="0.3">
      <c r="A5" s="6"/>
      <c r="B5" s="6"/>
      <c r="C5" s="7">
        <v>2023</v>
      </c>
      <c r="D5" s="23"/>
      <c r="E5" s="7">
        <v>2024</v>
      </c>
      <c r="F5" s="23"/>
      <c r="G5" s="7">
        <v>2024</v>
      </c>
      <c r="H5" s="23"/>
      <c r="I5" s="7">
        <v>2025</v>
      </c>
      <c r="K5" s="23">
        <v>2020</v>
      </c>
      <c r="L5" s="187" t="s">
        <v>355</v>
      </c>
      <c r="P5" s="48" t="s">
        <v>120</v>
      </c>
    </row>
    <row r="6" spans="1:16" ht="30" customHeight="1" x14ac:dyDescent="0.3">
      <c r="A6" s="655" t="s">
        <v>3</v>
      </c>
      <c r="B6" s="655"/>
      <c r="D6" s="24"/>
      <c r="F6" s="24"/>
      <c r="H6" s="24"/>
      <c r="K6" s="29"/>
      <c r="L6" s="181"/>
      <c r="P6" s="9" t="e">
        <f>#REF!</f>
        <v>#REF!</v>
      </c>
    </row>
    <row r="7" spans="1:16" s="2" customFormat="1" ht="30" customHeight="1" x14ac:dyDescent="0.3">
      <c r="B7" s="8" t="s">
        <v>306</v>
      </c>
      <c r="C7" s="113">
        <v>1728670.46</v>
      </c>
      <c r="D7" s="16"/>
      <c r="E7" s="113">
        <v>2090518.51</v>
      </c>
      <c r="F7" s="16"/>
      <c r="G7" s="113">
        <v>2090518.51</v>
      </c>
      <c r="H7" s="16"/>
      <c r="I7" s="113">
        <v>2502828</v>
      </c>
      <c r="K7" s="124">
        <v>0</v>
      </c>
      <c r="L7" s="77"/>
      <c r="P7" s="11" t="e">
        <f>#REF!</f>
        <v>#REF!</v>
      </c>
    </row>
    <row r="8" spans="1:16" s="2" customFormat="1" ht="30" customHeight="1" x14ac:dyDescent="0.3">
      <c r="B8" s="8" t="s">
        <v>304</v>
      </c>
      <c r="C8" s="113">
        <v>3355.75</v>
      </c>
      <c r="D8" s="16"/>
      <c r="E8" s="113">
        <v>0</v>
      </c>
      <c r="F8" s="16"/>
      <c r="G8" s="113">
        <v>2000</v>
      </c>
      <c r="H8" s="16"/>
      <c r="I8" s="113">
        <v>0</v>
      </c>
      <c r="K8" s="162">
        <v>0</v>
      </c>
      <c r="L8" s="100"/>
      <c r="P8" s="11"/>
    </row>
    <row r="9" spans="1:16" s="2" customFormat="1" ht="30" customHeight="1" x14ac:dyDescent="0.3">
      <c r="B9" s="8" t="s">
        <v>753</v>
      </c>
      <c r="C9" s="113">
        <v>70</v>
      </c>
      <c r="D9" s="16"/>
      <c r="E9" s="113"/>
      <c r="F9" s="16"/>
      <c r="G9" s="113"/>
      <c r="H9" s="16"/>
      <c r="I9" s="113">
        <v>0</v>
      </c>
      <c r="K9" s="162"/>
      <c r="L9" s="100"/>
      <c r="P9" s="11"/>
    </row>
    <row r="10" spans="1:16" s="2" customFormat="1" ht="30" customHeight="1" x14ac:dyDescent="0.3">
      <c r="B10" s="8" t="s">
        <v>790</v>
      </c>
      <c r="C10" s="113">
        <v>1520</v>
      </c>
      <c r="D10" s="16"/>
      <c r="E10" s="113"/>
      <c r="F10" s="16"/>
      <c r="G10" s="113"/>
      <c r="H10" s="16"/>
      <c r="I10" s="113">
        <v>0</v>
      </c>
      <c r="K10" s="162"/>
      <c r="L10" s="100"/>
      <c r="P10" s="11"/>
    </row>
    <row r="11" spans="1:16" s="2" customFormat="1" ht="30" customHeight="1" x14ac:dyDescent="0.3">
      <c r="B11" s="10" t="s">
        <v>232</v>
      </c>
      <c r="C11" s="115">
        <v>1000</v>
      </c>
      <c r="D11" s="17"/>
      <c r="E11" s="115">
        <v>0</v>
      </c>
      <c r="F11" s="17"/>
      <c r="G11" s="115">
        <v>0</v>
      </c>
      <c r="H11" s="17"/>
      <c r="I11" s="115">
        <v>0</v>
      </c>
      <c r="K11" s="162">
        <v>0</v>
      </c>
      <c r="L11" s="100"/>
      <c r="P11" s="11"/>
    </row>
    <row r="12" spans="1:16" s="2" customFormat="1" ht="30" customHeight="1" x14ac:dyDescent="0.3">
      <c r="B12" s="10" t="s">
        <v>286</v>
      </c>
      <c r="C12" s="115">
        <v>0</v>
      </c>
      <c r="D12" s="17"/>
      <c r="E12" s="115">
        <v>0</v>
      </c>
      <c r="F12" s="17"/>
      <c r="G12" s="115">
        <v>0</v>
      </c>
      <c r="H12" s="17"/>
      <c r="I12" s="115">
        <v>0</v>
      </c>
      <c r="K12" s="162">
        <v>0</v>
      </c>
      <c r="L12" s="100"/>
      <c r="P12" s="11"/>
    </row>
    <row r="13" spans="1:16" s="2" customFormat="1" ht="30" customHeight="1" x14ac:dyDescent="0.3">
      <c r="B13" s="10" t="s">
        <v>233</v>
      </c>
      <c r="C13" s="115">
        <v>0</v>
      </c>
      <c r="D13" s="17"/>
      <c r="E13" s="115">
        <v>1000</v>
      </c>
      <c r="F13" s="17"/>
      <c r="G13" s="115">
        <v>1000</v>
      </c>
      <c r="H13" s="17"/>
      <c r="I13" s="115">
        <v>0</v>
      </c>
      <c r="K13" s="162">
        <v>0</v>
      </c>
      <c r="L13" s="100"/>
      <c r="P13" s="11"/>
    </row>
    <row r="14" spans="1:16" s="2" customFormat="1" ht="30" customHeight="1" x14ac:dyDescent="0.3">
      <c r="B14" s="10" t="s">
        <v>615</v>
      </c>
      <c r="C14" s="113">
        <v>246032.68</v>
      </c>
      <c r="D14" s="16"/>
      <c r="E14" s="113">
        <v>4000</v>
      </c>
      <c r="F14" s="16"/>
      <c r="G14" s="113">
        <v>250000</v>
      </c>
      <c r="H14" s="16"/>
      <c r="I14" s="113">
        <v>200000</v>
      </c>
      <c r="K14" s="162">
        <v>0</v>
      </c>
      <c r="L14" s="100"/>
      <c r="P14" s="11"/>
    </row>
    <row r="15" spans="1:16" s="2" customFormat="1" ht="30" customHeight="1" x14ac:dyDescent="0.3">
      <c r="B15" s="10" t="s">
        <v>234</v>
      </c>
      <c r="C15" s="113">
        <v>407.2</v>
      </c>
      <c r="D15" s="16"/>
      <c r="E15" s="113">
        <v>0</v>
      </c>
      <c r="F15" s="16"/>
      <c r="G15" s="166">
        <v>0</v>
      </c>
      <c r="H15" s="17"/>
      <c r="I15" s="113">
        <v>0</v>
      </c>
      <c r="K15" s="162">
        <v>0</v>
      </c>
      <c r="L15" s="100"/>
      <c r="P15" s="11"/>
    </row>
    <row r="16" spans="1:16" s="2" customFormat="1" ht="30" customHeight="1" x14ac:dyDescent="0.3">
      <c r="B16" s="10" t="s">
        <v>3</v>
      </c>
      <c r="C16" s="113">
        <v>31345.54</v>
      </c>
      <c r="D16" s="16"/>
      <c r="E16" s="113"/>
      <c r="F16" s="16"/>
      <c r="G16" s="113">
        <v>0</v>
      </c>
      <c r="H16" s="16"/>
      <c r="I16" s="113">
        <v>0</v>
      </c>
      <c r="K16" s="162"/>
      <c r="L16" s="100"/>
      <c r="P16" s="11"/>
    </row>
    <row r="17" spans="1:16" s="2" customFormat="1" ht="30" customHeight="1" x14ac:dyDescent="0.3">
      <c r="B17" s="10" t="s">
        <v>235</v>
      </c>
      <c r="C17" s="113">
        <v>365626.71</v>
      </c>
      <c r="D17" s="16"/>
      <c r="E17" s="113">
        <v>2500</v>
      </c>
      <c r="F17" s="16"/>
      <c r="G17" s="113">
        <v>11000</v>
      </c>
      <c r="H17" s="16"/>
      <c r="I17" s="113">
        <v>2500</v>
      </c>
      <c r="K17" s="162">
        <v>0</v>
      </c>
      <c r="L17" s="100"/>
      <c r="P17" s="11">
        <f>I24</f>
        <v>1200</v>
      </c>
    </row>
    <row r="18" spans="1:16" s="2" customFormat="1" ht="30" customHeight="1" x14ac:dyDescent="0.3">
      <c r="B18" s="10" t="s">
        <v>18</v>
      </c>
      <c r="C18" s="115">
        <v>6000</v>
      </c>
      <c r="D18" s="17"/>
      <c r="E18" s="115">
        <v>6000</v>
      </c>
      <c r="F18" s="17"/>
      <c r="G18" s="115">
        <v>6000</v>
      </c>
      <c r="H18" s="17"/>
      <c r="I18" s="115">
        <v>6000</v>
      </c>
      <c r="K18" s="162">
        <v>0</v>
      </c>
      <c r="L18" s="100"/>
      <c r="P18" s="11"/>
    </row>
    <row r="19" spans="1:16" s="2" customFormat="1" ht="30" customHeight="1" x14ac:dyDescent="0.3">
      <c r="B19" s="10" t="s">
        <v>19</v>
      </c>
      <c r="C19" s="115">
        <v>700</v>
      </c>
      <c r="D19" s="17"/>
      <c r="E19" s="115">
        <v>0</v>
      </c>
      <c r="F19" s="17"/>
      <c r="G19" s="115">
        <v>1200</v>
      </c>
      <c r="H19" s="17"/>
      <c r="I19" s="115">
        <v>0</v>
      </c>
      <c r="K19" s="162">
        <v>0</v>
      </c>
      <c r="L19" s="100"/>
      <c r="P19" s="11"/>
    </row>
    <row r="20" spans="1:16" s="2" customFormat="1" ht="30" customHeight="1" x14ac:dyDescent="0.3">
      <c r="A20" s="160"/>
      <c r="B20" s="10" t="s">
        <v>285</v>
      </c>
      <c r="C20" s="115">
        <v>4500</v>
      </c>
      <c r="D20" s="17"/>
      <c r="E20" s="115">
        <v>4500</v>
      </c>
      <c r="F20" s="17"/>
      <c r="G20" s="115">
        <v>4500</v>
      </c>
      <c r="H20" s="17"/>
      <c r="I20" s="115">
        <v>4500</v>
      </c>
      <c r="K20" s="162">
        <v>0</v>
      </c>
      <c r="L20" s="100"/>
      <c r="P20" s="11"/>
    </row>
    <row r="21" spans="1:16" s="2" customFormat="1" ht="30" customHeight="1" x14ac:dyDescent="0.3">
      <c r="B21" s="475" t="s">
        <v>762</v>
      </c>
      <c r="C21" s="115">
        <v>15797.01</v>
      </c>
      <c r="D21" s="17"/>
      <c r="E21" s="115">
        <v>1000</v>
      </c>
      <c r="F21" s="17"/>
      <c r="G21" s="115">
        <v>797421.99</v>
      </c>
      <c r="H21" s="17"/>
      <c r="I21" s="115">
        <v>180000</v>
      </c>
      <c r="K21" s="162">
        <v>0</v>
      </c>
      <c r="L21" s="100"/>
      <c r="P21" s="11"/>
    </row>
    <row r="22" spans="1:16" s="2" customFormat="1" ht="30" customHeight="1" x14ac:dyDescent="0.3">
      <c r="B22" s="10" t="s">
        <v>504</v>
      </c>
      <c r="C22" s="115">
        <v>514563.25</v>
      </c>
      <c r="D22" s="17"/>
      <c r="E22" s="115">
        <v>0</v>
      </c>
      <c r="F22" s="17"/>
      <c r="G22" s="115">
        <v>500000</v>
      </c>
      <c r="H22" s="17"/>
      <c r="I22" s="115">
        <v>500000</v>
      </c>
      <c r="K22" s="162">
        <v>0</v>
      </c>
      <c r="L22" s="100"/>
      <c r="P22" s="11"/>
    </row>
    <row r="23" spans="1:16" s="2" customFormat="1" ht="30" customHeight="1" x14ac:dyDescent="0.3">
      <c r="B23" s="10" t="s">
        <v>119</v>
      </c>
      <c r="C23" s="165">
        <v>159.82</v>
      </c>
      <c r="D23" s="41"/>
      <c r="E23" s="165">
        <v>0</v>
      </c>
      <c r="F23" s="41"/>
      <c r="G23" s="165">
        <v>200</v>
      </c>
      <c r="H23" s="41"/>
      <c r="I23" s="165">
        <v>159.82</v>
      </c>
      <c r="K23" s="162">
        <v>0</v>
      </c>
      <c r="L23" s="100"/>
      <c r="P23" s="11"/>
    </row>
    <row r="24" spans="1:16" s="2" customFormat="1" ht="30" customHeight="1" x14ac:dyDescent="0.3">
      <c r="A24" s="160"/>
      <c r="B24" s="10" t="s">
        <v>305</v>
      </c>
      <c r="C24" s="115">
        <v>1200</v>
      </c>
      <c r="D24" s="17"/>
      <c r="E24" s="115">
        <v>1200</v>
      </c>
      <c r="F24" s="17"/>
      <c r="G24" s="115">
        <v>1200</v>
      </c>
      <c r="H24" s="17"/>
      <c r="I24" s="115">
        <v>1200</v>
      </c>
      <c r="K24" s="162">
        <v>0</v>
      </c>
      <c r="L24" s="100"/>
      <c r="P24" s="11">
        <f>I7</f>
        <v>2502828</v>
      </c>
    </row>
    <row r="25" spans="1:16" s="2" customFormat="1" ht="30" customHeight="1" x14ac:dyDescent="0.3">
      <c r="A25" s="160"/>
      <c r="B25" s="10" t="s">
        <v>495</v>
      </c>
      <c r="C25" s="165">
        <v>7</v>
      </c>
      <c r="D25" s="41"/>
      <c r="E25" s="165">
        <v>0</v>
      </c>
      <c r="F25" s="41"/>
      <c r="G25" s="165">
        <v>0</v>
      </c>
      <c r="H25" s="41"/>
      <c r="I25" s="165">
        <v>0</v>
      </c>
      <c r="K25" s="301"/>
      <c r="L25" s="302"/>
      <c r="P25" s="40"/>
    </row>
    <row r="26" spans="1:16" s="2" customFormat="1" ht="30" customHeight="1" x14ac:dyDescent="0.3">
      <c r="A26" s="160"/>
      <c r="B26" s="10" t="s">
        <v>507</v>
      </c>
      <c r="C26" s="165">
        <v>0</v>
      </c>
      <c r="D26" s="41"/>
      <c r="E26" s="165">
        <v>0</v>
      </c>
      <c r="F26" s="41"/>
      <c r="G26" s="165">
        <v>0</v>
      </c>
      <c r="H26" s="41"/>
      <c r="I26" s="165">
        <v>5144847.78</v>
      </c>
      <c r="K26" s="301"/>
      <c r="L26" s="302"/>
      <c r="P26" s="40"/>
    </row>
    <row r="27" spans="1:16" s="2" customFormat="1" ht="30" customHeight="1" thickBot="1" x14ac:dyDescent="0.35">
      <c r="B27" s="10" t="s">
        <v>284</v>
      </c>
      <c r="C27" s="116">
        <v>249535.39</v>
      </c>
      <c r="D27" s="18"/>
      <c r="E27" s="116">
        <v>200000</v>
      </c>
      <c r="F27" s="18"/>
      <c r="G27" s="116">
        <v>190000</v>
      </c>
      <c r="H27" s="18"/>
      <c r="I27" s="116">
        <v>200000</v>
      </c>
      <c r="K27" s="125">
        <v>0</v>
      </c>
      <c r="L27" s="78"/>
      <c r="P27" s="40"/>
    </row>
    <row r="28" spans="1:16" s="15" customFormat="1" ht="30" customHeight="1" x14ac:dyDescent="0.3">
      <c r="A28" s="658" t="s">
        <v>6</v>
      </c>
      <c r="B28" s="658"/>
      <c r="C28" s="158">
        <f>SUM(C7:C27)</f>
        <v>3170490.8099999996</v>
      </c>
      <c r="D28" s="19"/>
      <c r="E28" s="158">
        <f>SUM(E7:E27)</f>
        <v>2310718.5099999998</v>
      </c>
      <c r="F28" s="154"/>
      <c r="G28" s="158">
        <f>SUM(G7:G27)</f>
        <v>3855040.5</v>
      </c>
      <c r="H28" s="19"/>
      <c r="I28" s="158">
        <f>SUM(I7:I25)+(I27)</f>
        <v>3597187.82</v>
      </c>
      <c r="K28" s="220">
        <f>SUM(K7:K27)</f>
        <v>0</v>
      </c>
      <c r="L28" s="188"/>
    </row>
    <row r="29" spans="1:16" s="5" customFormat="1" ht="30" customHeight="1" thickBot="1" x14ac:dyDescent="0.35">
      <c r="B29" s="13" t="s">
        <v>7</v>
      </c>
      <c r="C29" s="159">
        <v>3665958.91</v>
      </c>
      <c r="D29" s="20"/>
      <c r="E29" s="159">
        <v>5144847.78</v>
      </c>
      <c r="F29" s="20"/>
      <c r="G29" s="159">
        <v>5144847.78</v>
      </c>
      <c r="H29" s="20"/>
      <c r="I29" s="159">
        <v>5144847.78</v>
      </c>
      <c r="K29" s="219">
        <v>0</v>
      </c>
      <c r="L29" s="180"/>
    </row>
    <row r="30" spans="1:16" s="5" customFormat="1" ht="30" customHeight="1" x14ac:dyDescent="0.3">
      <c r="A30" s="658" t="s">
        <v>20</v>
      </c>
      <c r="B30" s="658"/>
      <c r="C30" s="158">
        <f>SUM(C28:C29)</f>
        <v>6836449.7199999997</v>
      </c>
      <c r="D30" s="19"/>
      <c r="E30" s="158">
        <f>SUM(E28:E29)</f>
        <v>7455566.29</v>
      </c>
      <c r="F30" s="19"/>
      <c r="G30" s="158">
        <f>SUM(G28:G29)</f>
        <v>8999888.2800000012</v>
      </c>
      <c r="H30" s="19"/>
      <c r="I30" s="158">
        <f>SUM(I28:L29)</f>
        <v>8742035.5999999996</v>
      </c>
      <c r="K30" s="220">
        <f>SUM(K28:K29)</f>
        <v>0</v>
      </c>
      <c r="L30" s="189"/>
    </row>
    <row r="31" spans="1:16" s="5" customFormat="1" ht="50.1" customHeight="1" thickBot="1" x14ac:dyDescent="0.35">
      <c r="B31" s="58" t="s">
        <v>21</v>
      </c>
      <c r="C31" s="159">
        <v>840000</v>
      </c>
      <c r="D31" s="20"/>
      <c r="E31" s="159">
        <v>930000</v>
      </c>
      <c r="F31" s="20"/>
      <c r="G31" s="159">
        <v>930000</v>
      </c>
      <c r="H31" s="20"/>
      <c r="I31" s="159">
        <v>1508648</v>
      </c>
      <c r="K31" s="219">
        <v>0</v>
      </c>
      <c r="L31" s="180"/>
    </row>
    <row r="32" spans="1:16" s="5" customFormat="1" ht="50.1" customHeight="1" x14ac:dyDescent="0.3">
      <c r="A32" s="661" t="s">
        <v>22</v>
      </c>
      <c r="B32" s="661"/>
      <c r="C32" s="118">
        <f>SUM(C30-C31)</f>
        <v>5996449.7199999997</v>
      </c>
      <c r="D32" s="21"/>
      <c r="E32" s="118">
        <f>SUM(E30-E31)</f>
        <v>6525566.29</v>
      </c>
      <c r="F32" s="21"/>
      <c r="G32" s="118">
        <f>SUM(G30-G31)</f>
        <v>8069888.2800000012</v>
      </c>
      <c r="H32" s="21"/>
      <c r="I32" s="118">
        <f>SUM(I30-I31)</f>
        <v>7233387.5999999996</v>
      </c>
      <c r="J32" s="118"/>
      <c r="K32" s="118">
        <f t="shared" ref="K32" si="0">SUM(K30-K31)</f>
        <v>0</v>
      </c>
      <c r="L32" s="84"/>
    </row>
    <row r="34" spans="3:9" ht="30" hidden="1" customHeight="1" x14ac:dyDescent="0.25">
      <c r="C34" s="31"/>
      <c r="I34" s="419">
        <f>SUM(I8:I27)</f>
        <v>6239207.6000000006</v>
      </c>
    </row>
  </sheetData>
  <mergeCells count="5">
    <mergeCell ref="A2:I2"/>
    <mergeCell ref="A6:B6"/>
    <mergeCell ref="A28:B28"/>
    <mergeCell ref="A30:B30"/>
    <mergeCell ref="A32:B32"/>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11</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2:O16"/>
  <sheetViews>
    <sheetView zoomScale="80" zoomScaleNormal="80" workbookViewId="0">
      <selection activeCell="I10" sqref="I10"/>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23</v>
      </c>
      <c r="B2" s="656"/>
      <c r="C2" s="656"/>
      <c r="D2" s="656"/>
      <c r="E2" s="656"/>
      <c r="F2" s="656"/>
      <c r="G2" s="656"/>
      <c r="H2" s="656"/>
      <c r="I2" s="656"/>
      <c r="K2" s="38"/>
      <c r="L2" s="38"/>
    </row>
    <row r="3" spans="1:15" s="2" customFormat="1" ht="30" customHeight="1" x14ac:dyDescent="0.3">
      <c r="A3" s="65"/>
      <c r="M3" s="400"/>
      <c r="N3" s="400"/>
      <c r="O3" s="400"/>
    </row>
    <row r="4" spans="1:15" s="3" customFormat="1" ht="30" customHeight="1" x14ac:dyDescent="0.3">
      <c r="A4" s="655" t="s">
        <v>4</v>
      </c>
      <c r="B4" s="655"/>
      <c r="C4" s="4" t="s">
        <v>0</v>
      </c>
      <c r="D4" s="22"/>
      <c r="E4" s="4" t="s">
        <v>1</v>
      </c>
      <c r="F4" s="22"/>
      <c r="G4" s="4" t="s">
        <v>2</v>
      </c>
      <c r="H4" s="22"/>
      <c r="I4" s="4" t="s">
        <v>1</v>
      </c>
      <c r="K4" s="74" t="s">
        <v>139</v>
      </c>
      <c r="L4" s="6" t="s">
        <v>354</v>
      </c>
      <c r="M4" s="118"/>
      <c r="N4" s="118"/>
      <c r="O4" s="118"/>
    </row>
    <row r="5" spans="1:15" ht="30" customHeight="1" x14ac:dyDescent="0.3">
      <c r="A5" s="6"/>
      <c r="B5" s="6"/>
      <c r="C5" s="7">
        <v>2023</v>
      </c>
      <c r="D5" s="23"/>
      <c r="E5" s="7">
        <v>2024</v>
      </c>
      <c r="F5" s="23"/>
      <c r="G5" s="7">
        <v>2024</v>
      </c>
      <c r="H5" s="23"/>
      <c r="I5" s="7">
        <v>2025</v>
      </c>
      <c r="K5" s="73">
        <v>2020</v>
      </c>
      <c r="L5" s="191" t="s">
        <v>355</v>
      </c>
    </row>
    <row r="6" spans="1:15" ht="30" customHeight="1" x14ac:dyDescent="0.3">
      <c r="A6" s="655" t="s">
        <v>24</v>
      </c>
      <c r="B6" s="569"/>
      <c r="D6" s="29"/>
      <c r="F6" s="24"/>
      <c r="H6" s="24"/>
      <c r="K6" s="72"/>
    </row>
    <row r="7" spans="1:15" ht="30" customHeight="1" x14ac:dyDescent="0.3">
      <c r="B7" s="8" t="s">
        <v>264</v>
      </c>
      <c r="C7" s="113">
        <v>4710</v>
      </c>
      <c r="D7" s="16"/>
      <c r="E7" s="113">
        <v>7500</v>
      </c>
      <c r="F7" s="16"/>
      <c r="G7" s="113">
        <v>7500</v>
      </c>
      <c r="H7" s="16"/>
      <c r="I7" s="113">
        <v>7500</v>
      </c>
      <c r="J7" s="190"/>
      <c r="K7" s="221">
        <v>0</v>
      </c>
      <c r="L7" s="77">
        <f>K7/I7</f>
        <v>0</v>
      </c>
    </row>
    <row r="8" spans="1:15" ht="24.95" customHeight="1" x14ac:dyDescent="0.3">
      <c r="B8" s="8" t="s">
        <v>362</v>
      </c>
      <c r="C8" s="306"/>
      <c r="D8" s="307"/>
      <c r="E8" s="306"/>
      <c r="F8" s="307"/>
      <c r="G8" s="306"/>
      <c r="H8" s="307"/>
      <c r="I8" s="306"/>
      <c r="J8" s="190"/>
      <c r="K8" s="269"/>
      <c r="L8" s="194"/>
    </row>
    <row r="9" spans="1:15" ht="30" customHeight="1" x14ac:dyDescent="0.3">
      <c r="B9" s="284" t="s">
        <v>435</v>
      </c>
      <c r="C9" s="113">
        <v>58983.96</v>
      </c>
      <c r="D9" s="16"/>
      <c r="E9" s="113">
        <v>60000</v>
      </c>
      <c r="F9" s="16"/>
      <c r="G9" s="113">
        <v>58000</v>
      </c>
      <c r="H9" s="16"/>
      <c r="I9" s="113">
        <v>64416</v>
      </c>
      <c r="J9" s="190"/>
      <c r="K9" s="221">
        <v>0</v>
      </c>
      <c r="L9" s="77"/>
    </row>
    <row r="10" spans="1:15" ht="30" customHeight="1" x14ac:dyDescent="0.3">
      <c r="B10" s="284" t="s">
        <v>436</v>
      </c>
      <c r="C10" s="113">
        <v>14562.51</v>
      </c>
      <c r="D10" s="16"/>
      <c r="E10" s="113">
        <v>18000</v>
      </c>
      <c r="F10" s="16"/>
      <c r="G10" s="113">
        <v>17000</v>
      </c>
      <c r="H10" s="16"/>
      <c r="I10" s="113">
        <v>18000</v>
      </c>
      <c r="J10" s="190"/>
      <c r="K10" s="221">
        <v>0</v>
      </c>
      <c r="L10" s="77"/>
    </row>
    <row r="11" spans="1:15" ht="30" customHeight="1" x14ac:dyDescent="0.3">
      <c r="B11" s="284" t="s">
        <v>689</v>
      </c>
      <c r="C11" s="113">
        <v>8333.43</v>
      </c>
      <c r="D11" s="16"/>
      <c r="E11" s="113">
        <v>9600</v>
      </c>
      <c r="F11" s="16"/>
      <c r="G11" s="113">
        <v>9000</v>
      </c>
      <c r="H11" s="16"/>
      <c r="I11" s="113">
        <v>9628</v>
      </c>
      <c r="J11" s="190"/>
      <c r="K11" s="221">
        <v>0</v>
      </c>
      <c r="L11" s="77"/>
    </row>
    <row r="12" spans="1:15" ht="30" customHeight="1" x14ac:dyDescent="0.3">
      <c r="B12" s="8" t="s">
        <v>357</v>
      </c>
      <c r="C12" s="113">
        <v>113313</v>
      </c>
      <c r="D12" s="16"/>
      <c r="E12" s="113">
        <v>120000</v>
      </c>
      <c r="F12" s="16"/>
      <c r="G12" s="113">
        <v>110820</v>
      </c>
      <c r="H12" s="16"/>
      <c r="I12" s="113">
        <v>125000</v>
      </c>
      <c r="J12" s="190"/>
      <c r="K12" s="222">
        <v>0</v>
      </c>
      <c r="L12" s="77">
        <f>K12/I12</f>
        <v>0</v>
      </c>
    </row>
    <row r="13" spans="1:15" ht="30" customHeight="1" thickBot="1" x14ac:dyDescent="0.35">
      <c r="B13" s="10" t="s">
        <v>153</v>
      </c>
      <c r="C13" s="116">
        <v>2881.6</v>
      </c>
      <c r="D13" s="18"/>
      <c r="E13" s="116">
        <v>3200</v>
      </c>
      <c r="F13" s="18"/>
      <c r="G13" s="116">
        <v>2800</v>
      </c>
      <c r="H13" s="18"/>
      <c r="I13" s="116">
        <v>3200</v>
      </c>
      <c r="K13" s="223">
        <v>0</v>
      </c>
      <c r="L13" s="78">
        <f>K13/I13</f>
        <v>0</v>
      </c>
    </row>
    <row r="14" spans="1:15" ht="30" customHeight="1" x14ac:dyDescent="0.3">
      <c r="A14" s="655" t="s">
        <v>25</v>
      </c>
      <c r="B14" s="655"/>
      <c r="C14" s="118">
        <f>SUM(C7:C13)</f>
        <v>202784.5</v>
      </c>
      <c r="D14" s="21"/>
      <c r="E14" s="118">
        <f>SUM(E7:E13)</f>
        <v>218300</v>
      </c>
      <c r="F14" s="21"/>
      <c r="G14" s="118">
        <f>SUM(G7:G13)</f>
        <v>205120</v>
      </c>
      <c r="H14" s="21"/>
      <c r="I14" s="118">
        <f>SUM(I7:I13)</f>
        <v>227744</v>
      </c>
      <c r="K14" s="224">
        <f>SUM(K7:K13)</f>
        <v>0</v>
      </c>
    </row>
    <row r="15" spans="1:15" ht="30" customHeight="1" x14ac:dyDescent="0.3">
      <c r="H15" s="393"/>
      <c r="I15" s="114"/>
    </row>
    <row r="16" spans="1:15" ht="30" hidden="1" customHeight="1" x14ac:dyDescent="0.3">
      <c r="B16" s="406" t="s">
        <v>706</v>
      </c>
      <c r="C16" s="407">
        <f>('18bG.F.-Comm. Court p-12'!I14-'18bG.F.-Comm. Court p-12'!E14)/'18bG.F.-Comm. Court p-12'!E14</f>
        <v>4.326156665139716E-2</v>
      </c>
    </row>
  </sheetData>
  <mergeCells count="4">
    <mergeCell ref="A2:I2"/>
    <mergeCell ref="A4:B4"/>
    <mergeCell ref="A6:B6"/>
    <mergeCell ref="A14:B14"/>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12</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2:O27"/>
  <sheetViews>
    <sheetView zoomScale="80" zoomScaleNormal="80" workbookViewId="0">
      <selection activeCell="I8" sqref="I8"/>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62" t="s">
        <v>23</v>
      </c>
      <c r="B2" s="656"/>
      <c r="C2" s="656"/>
      <c r="D2" s="656"/>
      <c r="E2" s="656"/>
      <c r="F2" s="656"/>
      <c r="G2" s="656"/>
      <c r="H2" s="656"/>
      <c r="I2" s="656"/>
      <c r="K2" s="38"/>
      <c r="L2" s="38"/>
    </row>
    <row r="3" spans="1:15" s="2" customFormat="1" ht="30" customHeight="1" x14ac:dyDescent="0.3">
      <c r="A3" s="66"/>
      <c r="M3" s="400"/>
      <c r="N3" s="400"/>
      <c r="O3" s="400"/>
    </row>
    <row r="4" spans="1:15" s="3" customFormat="1" ht="30" customHeight="1" x14ac:dyDescent="0.3">
      <c r="A4" s="655" t="s">
        <v>4</v>
      </c>
      <c r="B4" s="655"/>
      <c r="C4" s="4" t="s">
        <v>0</v>
      </c>
      <c r="D4" s="22"/>
      <c r="E4" s="4" t="s">
        <v>1</v>
      </c>
      <c r="F4" s="22"/>
      <c r="G4" s="4" t="s">
        <v>2</v>
      </c>
      <c r="H4" s="22"/>
      <c r="I4" s="4" t="s">
        <v>1</v>
      </c>
      <c r="K4" s="74" t="s">
        <v>139</v>
      </c>
      <c r="L4" s="4" t="s">
        <v>354</v>
      </c>
      <c r="M4" s="118"/>
      <c r="N4" s="118"/>
      <c r="O4" s="118"/>
    </row>
    <row r="5" spans="1:15" ht="30" customHeight="1" x14ac:dyDescent="0.3">
      <c r="A5" s="6"/>
      <c r="B5" s="6"/>
      <c r="C5" s="7">
        <v>2023</v>
      </c>
      <c r="D5" s="23"/>
      <c r="E5" s="7">
        <v>2024</v>
      </c>
      <c r="F5" s="23"/>
      <c r="G5" s="7">
        <v>2024</v>
      </c>
      <c r="H5" s="23"/>
      <c r="I5" s="7">
        <v>2025</v>
      </c>
      <c r="K5" s="73">
        <v>2020</v>
      </c>
      <c r="L5" s="191" t="s">
        <v>355</v>
      </c>
    </row>
    <row r="6" spans="1:15" ht="30" customHeight="1" x14ac:dyDescent="0.3">
      <c r="A6" s="655" t="s">
        <v>30</v>
      </c>
      <c r="B6" s="663"/>
      <c r="D6" s="24"/>
      <c r="F6" s="24"/>
      <c r="H6" s="24"/>
      <c r="K6" s="75"/>
    </row>
    <row r="7" spans="1:15" s="2" customFormat="1" ht="30" customHeight="1" x14ac:dyDescent="0.3">
      <c r="A7" s="105"/>
      <c r="B7" s="8" t="s">
        <v>216</v>
      </c>
      <c r="C7" s="113">
        <v>1128</v>
      </c>
      <c r="D7" s="16"/>
      <c r="E7" s="113">
        <v>0</v>
      </c>
      <c r="F7" s="16"/>
      <c r="G7" s="113">
        <v>1500</v>
      </c>
      <c r="H7" s="16"/>
      <c r="I7" s="113">
        <v>0</v>
      </c>
      <c r="J7" s="135"/>
      <c r="K7" s="221">
        <v>0</v>
      </c>
      <c r="L7" s="77" t="e">
        <f>K7/I7</f>
        <v>#DIV/0!</v>
      </c>
      <c r="M7" s="400"/>
      <c r="N7" s="400"/>
      <c r="O7" s="400"/>
    </row>
    <row r="8" spans="1:15" s="2" customFormat="1" ht="30" customHeight="1" x14ac:dyDescent="0.3">
      <c r="A8" s="106"/>
      <c r="B8" s="10" t="s">
        <v>162</v>
      </c>
      <c r="C8" s="115">
        <v>21.61</v>
      </c>
      <c r="D8" s="17"/>
      <c r="E8" s="115">
        <v>0</v>
      </c>
      <c r="F8" s="17"/>
      <c r="G8" s="115">
        <v>100</v>
      </c>
      <c r="H8" s="17"/>
      <c r="I8" s="115">
        <v>100</v>
      </c>
      <c r="J8" s="135"/>
      <c r="K8" s="222">
        <v>0</v>
      </c>
      <c r="L8" s="77">
        <f t="shared" ref="L8:L20" si="0">K8/I8</f>
        <v>0</v>
      </c>
      <c r="M8" s="400"/>
      <c r="N8" s="400"/>
      <c r="O8" s="400"/>
    </row>
    <row r="9" spans="1:15" s="2" customFormat="1" ht="30" customHeight="1" x14ac:dyDescent="0.3">
      <c r="A9" s="110"/>
      <c r="B9" s="10" t="s">
        <v>217</v>
      </c>
      <c r="C9" s="115">
        <v>0</v>
      </c>
      <c r="D9" s="17"/>
      <c r="E9" s="115">
        <v>0</v>
      </c>
      <c r="F9" s="17"/>
      <c r="G9" s="115">
        <v>500</v>
      </c>
      <c r="H9" s="17"/>
      <c r="I9" s="115">
        <v>500</v>
      </c>
      <c r="J9" s="135"/>
      <c r="K9" s="222">
        <v>0</v>
      </c>
      <c r="L9" s="77">
        <f>K9/I9</f>
        <v>0</v>
      </c>
      <c r="M9" s="400"/>
      <c r="N9" s="400"/>
      <c r="O9" s="400"/>
    </row>
    <row r="10" spans="1:15" s="2" customFormat="1" ht="30" customHeight="1" x14ac:dyDescent="0.3">
      <c r="A10" s="106"/>
      <c r="B10" s="10" t="s">
        <v>442</v>
      </c>
      <c r="C10" s="115">
        <v>0</v>
      </c>
      <c r="D10" s="17"/>
      <c r="E10" s="115">
        <v>250</v>
      </c>
      <c r="F10" s="17"/>
      <c r="G10" s="115">
        <v>250</v>
      </c>
      <c r="H10" s="17"/>
      <c r="I10" s="115">
        <v>0</v>
      </c>
      <c r="K10" s="222">
        <v>0</v>
      </c>
      <c r="L10" s="79" t="e">
        <f>K10/I10</f>
        <v>#DIV/0!</v>
      </c>
      <c r="M10" s="400"/>
      <c r="N10" s="400"/>
      <c r="O10" s="400"/>
    </row>
    <row r="11" spans="1:15" s="2" customFormat="1" ht="30" customHeight="1" x14ac:dyDescent="0.3">
      <c r="A11" s="106"/>
      <c r="B11" s="8" t="s">
        <v>480</v>
      </c>
      <c r="C11" s="113">
        <v>6458.51</v>
      </c>
      <c r="D11" s="16"/>
      <c r="E11" s="113">
        <v>7500</v>
      </c>
      <c r="F11" s="16"/>
      <c r="G11" s="113">
        <v>14000</v>
      </c>
      <c r="H11" s="16"/>
      <c r="I11" s="113">
        <v>9000</v>
      </c>
      <c r="K11" s="221"/>
      <c r="L11" s="79"/>
      <c r="M11" s="400"/>
      <c r="N11" s="400"/>
      <c r="O11" s="400"/>
    </row>
    <row r="12" spans="1:15" s="2" customFormat="1" ht="24.95" customHeight="1" x14ac:dyDescent="0.3">
      <c r="A12" s="106"/>
      <c r="B12" s="8" t="s">
        <v>362</v>
      </c>
      <c r="C12" s="306"/>
      <c r="D12" s="307"/>
      <c r="E12" s="306"/>
      <c r="F12" s="307"/>
      <c r="G12" s="306"/>
      <c r="H12" s="307"/>
      <c r="I12" s="306"/>
      <c r="K12" s="221"/>
      <c r="L12" s="79"/>
      <c r="M12" s="400"/>
      <c r="N12" s="400"/>
      <c r="O12" s="400"/>
    </row>
    <row r="13" spans="1:15" s="2" customFormat="1" ht="30" customHeight="1" x14ac:dyDescent="0.3">
      <c r="A13" s="106"/>
      <c r="B13" s="8" t="s">
        <v>691</v>
      </c>
      <c r="C13" s="113">
        <v>86.36</v>
      </c>
      <c r="D13" s="16"/>
      <c r="E13" s="113">
        <v>0</v>
      </c>
      <c r="F13" s="16"/>
      <c r="G13" s="113">
        <v>150</v>
      </c>
      <c r="H13" s="16"/>
      <c r="I13" s="113">
        <v>150</v>
      </c>
      <c r="K13" s="221"/>
      <c r="L13" s="79"/>
      <c r="M13" s="400"/>
      <c r="N13" s="400"/>
      <c r="O13" s="400"/>
    </row>
    <row r="14" spans="1:15" s="2" customFormat="1" ht="30" customHeight="1" x14ac:dyDescent="0.3">
      <c r="A14" s="106"/>
      <c r="B14" s="10" t="s">
        <v>218</v>
      </c>
      <c r="C14" s="115">
        <v>1592.91</v>
      </c>
      <c r="D14" s="17"/>
      <c r="E14" s="115">
        <v>2500</v>
      </c>
      <c r="F14" s="17"/>
      <c r="G14" s="115">
        <v>2100</v>
      </c>
      <c r="H14" s="17"/>
      <c r="I14" s="115">
        <v>2000</v>
      </c>
      <c r="J14" s="135"/>
      <c r="K14" s="222">
        <v>0</v>
      </c>
      <c r="L14" s="77">
        <f>K14/I14</f>
        <v>0</v>
      </c>
      <c r="M14" s="400"/>
      <c r="N14" s="400"/>
      <c r="O14" s="400"/>
    </row>
    <row r="15" spans="1:15" s="2" customFormat="1" ht="30" customHeight="1" x14ac:dyDescent="0.3">
      <c r="A15" s="106"/>
      <c r="B15" s="10" t="s">
        <v>308</v>
      </c>
      <c r="C15" s="115">
        <v>0</v>
      </c>
      <c r="D15" s="17"/>
      <c r="E15" s="115">
        <v>0</v>
      </c>
      <c r="F15" s="17"/>
      <c r="G15" s="115">
        <v>0</v>
      </c>
      <c r="H15" s="17"/>
      <c r="I15" s="115">
        <v>0</v>
      </c>
      <c r="J15" s="135"/>
      <c r="K15" s="222">
        <v>0</v>
      </c>
      <c r="L15" s="77" t="e">
        <f>K15/I15</f>
        <v>#DIV/0!</v>
      </c>
      <c r="M15" s="400"/>
      <c r="N15" s="400"/>
      <c r="O15" s="400"/>
    </row>
    <row r="16" spans="1:15" s="2" customFormat="1" ht="30" customHeight="1" x14ac:dyDescent="0.3">
      <c r="A16" s="106"/>
      <c r="B16" s="10" t="s">
        <v>219</v>
      </c>
      <c r="C16" s="115">
        <v>7195.94</v>
      </c>
      <c r="D16" s="17"/>
      <c r="E16" s="115">
        <v>7500</v>
      </c>
      <c r="F16" s="17"/>
      <c r="G16" s="115">
        <v>7500</v>
      </c>
      <c r="H16" s="17"/>
      <c r="I16" s="115">
        <v>7500</v>
      </c>
      <c r="J16" s="135"/>
      <c r="K16" s="222">
        <v>0</v>
      </c>
      <c r="L16" s="77">
        <f t="shared" si="0"/>
        <v>0</v>
      </c>
      <c r="M16" s="400"/>
      <c r="N16" s="400"/>
      <c r="O16" s="400"/>
    </row>
    <row r="17" spans="1:15" s="2" customFormat="1" ht="24.95" customHeight="1" x14ac:dyDescent="0.3">
      <c r="B17" s="10" t="s">
        <v>307</v>
      </c>
      <c r="C17" s="309"/>
      <c r="D17" s="310"/>
      <c r="E17" s="308"/>
      <c r="F17" s="310"/>
      <c r="G17" s="308"/>
      <c r="H17" s="310"/>
      <c r="I17" s="308"/>
      <c r="J17" s="213"/>
      <c r="K17" s="226"/>
      <c r="L17" s="212"/>
      <c r="M17" s="400"/>
      <c r="N17" s="400"/>
      <c r="O17" s="400"/>
    </row>
    <row r="18" spans="1:15" s="2" customFormat="1" ht="30" customHeight="1" x14ac:dyDescent="0.3">
      <c r="A18" s="106"/>
      <c r="B18" s="10" t="s">
        <v>220</v>
      </c>
      <c r="C18" s="115">
        <v>6020.15</v>
      </c>
      <c r="D18" s="17"/>
      <c r="E18" s="115">
        <v>8000</v>
      </c>
      <c r="F18" s="17"/>
      <c r="G18" s="115">
        <v>7500</v>
      </c>
      <c r="H18" s="17"/>
      <c r="I18" s="115">
        <v>8000</v>
      </c>
      <c r="J18" s="135"/>
      <c r="K18" s="222">
        <v>0</v>
      </c>
      <c r="L18" s="77">
        <f>K18/I19</f>
        <v>0</v>
      </c>
      <c r="M18" s="400"/>
      <c r="N18" s="400"/>
      <c r="O18" s="400"/>
    </row>
    <row r="19" spans="1:15" s="2" customFormat="1" ht="30" customHeight="1" x14ac:dyDescent="0.3">
      <c r="A19" s="106"/>
      <c r="B19" s="10" t="s">
        <v>221</v>
      </c>
      <c r="C19" s="115">
        <v>3834.12</v>
      </c>
      <c r="D19" s="17"/>
      <c r="E19" s="115">
        <v>7500</v>
      </c>
      <c r="F19" s="17"/>
      <c r="G19" s="115">
        <v>5000</v>
      </c>
      <c r="H19" s="17"/>
      <c r="I19" s="115">
        <v>5000</v>
      </c>
      <c r="J19" s="135"/>
      <c r="K19" s="222">
        <v>0</v>
      </c>
      <c r="L19" s="77">
        <f t="shared" si="0"/>
        <v>0</v>
      </c>
      <c r="M19" s="400"/>
      <c r="N19" s="400"/>
      <c r="O19" s="400"/>
    </row>
    <row r="20" spans="1:15" s="2" customFormat="1" ht="30" customHeight="1" thickBot="1" x14ac:dyDescent="0.35">
      <c r="A20" s="106"/>
      <c r="B20" s="10" t="s">
        <v>222</v>
      </c>
      <c r="C20" s="116">
        <v>993.13</v>
      </c>
      <c r="D20" s="18"/>
      <c r="E20" s="116">
        <v>1750</v>
      </c>
      <c r="F20" s="18"/>
      <c r="G20" s="116">
        <v>1500</v>
      </c>
      <c r="H20" s="18"/>
      <c r="I20" s="116">
        <v>1750</v>
      </c>
      <c r="K20" s="223">
        <v>0</v>
      </c>
      <c r="L20" s="78">
        <f t="shared" si="0"/>
        <v>0</v>
      </c>
      <c r="M20" s="400"/>
      <c r="N20" s="400"/>
      <c r="O20" s="400"/>
    </row>
    <row r="21" spans="1:15" s="5" customFormat="1" ht="30" customHeight="1" x14ac:dyDescent="0.3">
      <c r="A21" s="664" t="s">
        <v>141</v>
      </c>
      <c r="B21" s="664"/>
      <c r="C21" s="118">
        <f>SUM(C7:C20)</f>
        <v>27330.729999999996</v>
      </c>
      <c r="D21" s="21"/>
      <c r="E21" s="118">
        <f>SUM(E7:E20)</f>
        <v>35000</v>
      </c>
      <c r="F21" s="21"/>
      <c r="G21" s="118">
        <f>SUM(G7:G20)</f>
        <v>40100</v>
      </c>
      <c r="H21" s="21"/>
      <c r="I21" s="118">
        <f>SUM(I7:I20)</f>
        <v>34000</v>
      </c>
      <c r="K21" s="229">
        <f>SUM(K7:K20)</f>
        <v>0</v>
      </c>
      <c r="M21" s="118"/>
      <c r="N21" s="118"/>
      <c r="O21" s="118"/>
    </row>
    <row r="22" spans="1:15" s="2" customFormat="1" ht="30" customHeight="1" x14ac:dyDescent="0.3">
      <c r="H22" s="393"/>
      <c r="I22" s="114"/>
      <c r="M22" s="400"/>
      <c r="N22" s="400"/>
      <c r="O22" s="400"/>
    </row>
    <row r="23" spans="1:15" s="26" customFormat="1" ht="30" hidden="1" customHeight="1" x14ac:dyDescent="0.3">
      <c r="B23" s="406" t="s">
        <v>707</v>
      </c>
      <c r="C23" s="407">
        <f>(I21-E21)/E21</f>
        <v>-2.8571428571428571E-2</v>
      </c>
      <c r="M23" s="400"/>
      <c r="N23" s="400"/>
      <c r="O23" s="400"/>
    </row>
    <row r="24" spans="1:15" s="2" customFormat="1" ht="30" customHeight="1" x14ac:dyDescent="0.3">
      <c r="C24" s="40"/>
      <c r="E24" s="40"/>
      <c r="G24" s="40"/>
      <c r="I24" s="40"/>
      <c r="K24" s="40"/>
      <c r="L24" s="98"/>
      <c r="M24" s="400"/>
      <c r="N24" s="400"/>
      <c r="O24" s="400"/>
    </row>
    <row r="26" spans="1:15" s="5" customFormat="1" ht="30" customHeight="1" x14ac:dyDescent="0.3">
      <c r="B26" s="104"/>
      <c r="C26" s="14"/>
      <c r="E26" s="14"/>
      <c r="G26" s="14"/>
      <c r="I26" s="14"/>
      <c r="K26" s="14"/>
      <c r="M26" s="118"/>
      <c r="N26" s="118"/>
      <c r="O26" s="118"/>
    </row>
    <row r="27" spans="1:15" s="5" customFormat="1" ht="30" customHeight="1" x14ac:dyDescent="0.3">
      <c r="A27" s="655"/>
      <c r="B27" s="655"/>
      <c r="C27" s="14"/>
      <c r="E27" s="14"/>
      <c r="G27" s="14"/>
      <c r="I27" s="14"/>
      <c r="K27" s="14"/>
      <c r="M27" s="118"/>
      <c r="N27" s="118"/>
      <c r="O27" s="118"/>
    </row>
  </sheetData>
  <mergeCells count="5">
    <mergeCell ref="A2:I2"/>
    <mergeCell ref="A4:B4"/>
    <mergeCell ref="A6:B6"/>
    <mergeCell ref="A27:B27"/>
    <mergeCell ref="A21:B21"/>
  </mergeCells>
  <printOptions horizontalCentered="1"/>
  <pageMargins left="0.7" right="0.7" top="1.25" bottom="0.75" header="0.8" footer="0.3"/>
  <pageSetup scale="55" fitToWidth="0" fitToHeight="0" orientation="portrait" horizontalDpi="4294967295" verticalDpi="4294967295" r:id="rId1"/>
  <headerFooter>
    <oddHeader>&amp;C&amp;"Times New Roman,Bold Italic"&amp;22BORDEN COUNTY - 2025 BUDGET</oddHeader>
    <oddFooter>&amp;C&amp;"Times New Roman,Regular"&amp;16 14</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workbookViewId="0">
      <selection activeCell="N26" sqref="N26"/>
    </sheetView>
  </sheetViews>
  <sheetFormatPr defaultRowHeight="15" x14ac:dyDescent="0.25"/>
  <sheetData>
    <row r="1" spans="1:5" x14ac:dyDescent="0.25">
      <c r="A1" s="569" t="s">
        <v>280</v>
      </c>
      <c r="B1" s="569"/>
      <c r="C1" s="569"/>
      <c r="D1" s="569"/>
      <c r="E1" s="569"/>
    </row>
    <row r="28" ht="21.95" customHeight="1" x14ac:dyDescent="0.25"/>
    <row r="36" spans="9:9" s="385" customFormat="1" ht="15" customHeight="1" x14ac:dyDescent="0.25">
      <c r="I36" s="384"/>
    </row>
    <row r="37" spans="9:9" ht="15" customHeight="1" x14ac:dyDescent="0.25">
      <c r="I37" s="359"/>
    </row>
    <row r="38" spans="9:9" x14ac:dyDescent="0.25">
      <c r="I38" s="359"/>
    </row>
    <row r="39" spans="9:9" x14ac:dyDescent="0.25">
      <c r="I39" s="359"/>
    </row>
    <row r="40" spans="9:9" x14ac:dyDescent="0.25">
      <c r="I40" s="359"/>
    </row>
    <row r="41" spans="9:9" x14ac:dyDescent="0.25">
      <c r="I41" s="359"/>
    </row>
  </sheetData>
  <mergeCells count="1">
    <mergeCell ref="A1:E1"/>
  </mergeCells>
  <pageMargins left="1.2" right="0.45" top="0.5" bottom="0.2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A1:O39"/>
  <sheetViews>
    <sheetView topLeftCell="A16" zoomScale="80" zoomScaleNormal="80" workbookViewId="0">
      <selection activeCell="I26" sqref="I26"/>
    </sheetView>
  </sheetViews>
  <sheetFormatPr defaultColWidth="9.140625" defaultRowHeight="30" customHeight="1" x14ac:dyDescent="0.25"/>
  <cols>
    <col min="1" max="1" width="5.7109375" style="1" customWidth="1"/>
    <col min="2" max="2" width="52.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1" spans="1:15" ht="20.100000000000001" customHeight="1" x14ac:dyDescent="0.25"/>
    <row r="2" spans="1:15" ht="30" customHeight="1" thickBot="1" x14ac:dyDescent="0.4">
      <c r="A2" s="656" t="s">
        <v>23</v>
      </c>
      <c r="B2" s="656"/>
      <c r="C2" s="656"/>
      <c r="D2" s="656"/>
      <c r="E2" s="656"/>
      <c r="F2" s="656"/>
      <c r="G2" s="656"/>
      <c r="H2" s="656"/>
      <c r="I2" s="656"/>
      <c r="J2" s="38"/>
      <c r="K2" s="38"/>
      <c r="L2" s="38"/>
    </row>
    <row r="3" spans="1:15" s="2" customFormat="1" ht="20.100000000000001" customHeight="1" x14ac:dyDescent="0.3">
      <c r="M3" s="400"/>
      <c r="N3" s="400"/>
      <c r="O3" s="400"/>
    </row>
    <row r="4" spans="1:15" s="3" customFormat="1" ht="24.95" customHeight="1" x14ac:dyDescent="0.3">
      <c r="A4" s="655" t="s">
        <v>4</v>
      </c>
      <c r="B4" s="655"/>
      <c r="C4" s="4" t="s">
        <v>0</v>
      </c>
      <c r="D4" s="22"/>
      <c r="E4" s="4" t="s">
        <v>1</v>
      </c>
      <c r="F4" s="22"/>
      <c r="G4" s="4" t="s">
        <v>2</v>
      </c>
      <c r="H4" s="22"/>
      <c r="I4" s="4" t="s">
        <v>1</v>
      </c>
      <c r="J4" s="192"/>
      <c r="K4" s="74" t="s">
        <v>139</v>
      </c>
      <c r="L4" s="6" t="s">
        <v>354</v>
      </c>
      <c r="M4" s="118"/>
      <c r="N4" s="118"/>
      <c r="O4" s="118"/>
    </row>
    <row r="5" spans="1:15" ht="24.95" customHeight="1" x14ac:dyDescent="0.3">
      <c r="A5" s="6"/>
      <c r="B5" s="6"/>
      <c r="C5" s="7">
        <v>2023</v>
      </c>
      <c r="D5" s="23"/>
      <c r="E5" s="7">
        <v>2024</v>
      </c>
      <c r="F5" s="23"/>
      <c r="G5" s="7">
        <v>2024</v>
      </c>
      <c r="H5" s="23"/>
      <c r="I5" s="7">
        <v>2025</v>
      </c>
      <c r="J5" s="190"/>
      <c r="K5" s="73">
        <v>2020</v>
      </c>
      <c r="L5" s="191" t="s">
        <v>355</v>
      </c>
    </row>
    <row r="6" spans="1:15" ht="24.95" customHeight="1" x14ac:dyDescent="0.3">
      <c r="A6" s="655" t="s">
        <v>26</v>
      </c>
      <c r="B6" s="655"/>
      <c r="D6" s="24"/>
      <c r="F6" s="24"/>
      <c r="H6" s="24"/>
      <c r="J6" s="190"/>
      <c r="K6" s="72"/>
    </row>
    <row r="7" spans="1:15" ht="24.95" customHeight="1" x14ac:dyDescent="0.3">
      <c r="A7" s="52"/>
      <c r="B7" s="8" t="s">
        <v>356</v>
      </c>
      <c r="C7" s="306"/>
      <c r="D7" s="307"/>
      <c r="E7" s="306"/>
      <c r="F7" s="307"/>
      <c r="G7" s="306"/>
      <c r="H7" s="307"/>
      <c r="I7" s="306"/>
      <c r="J7" s="190"/>
      <c r="K7" s="225"/>
      <c r="L7" s="211"/>
    </row>
    <row r="8" spans="1:15" ht="30" customHeight="1" x14ac:dyDescent="0.3">
      <c r="A8" s="52"/>
      <c r="B8" s="10" t="s">
        <v>236</v>
      </c>
      <c r="C8" s="165">
        <v>1223.73</v>
      </c>
      <c r="D8" s="41"/>
      <c r="E8" s="165">
        <v>2000</v>
      </c>
      <c r="F8" s="41"/>
      <c r="G8" s="165">
        <v>1200</v>
      </c>
      <c r="H8" s="41"/>
      <c r="I8" s="165">
        <v>2000</v>
      </c>
      <c r="J8" s="190"/>
      <c r="K8" s="222">
        <v>0</v>
      </c>
      <c r="L8" s="99">
        <f t="shared" ref="L8:L12" si="0">K8/I8</f>
        <v>0</v>
      </c>
    </row>
    <row r="9" spans="1:15" ht="30" customHeight="1" x14ac:dyDescent="0.3">
      <c r="A9" s="52"/>
      <c r="B9" s="10" t="s">
        <v>237</v>
      </c>
      <c r="C9" s="115">
        <v>53</v>
      </c>
      <c r="D9" s="17"/>
      <c r="E9" s="115">
        <v>1000</v>
      </c>
      <c r="F9" s="17"/>
      <c r="G9" s="115">
        <v>1000</v>
      </c>
      <c r="H9" s="17"/>
      <c r="I9" s="115">
        <v>500</v>
      </c>
      <c r="J9" s="190"/>
      <c r="K9" s="222">
        <v>0</v>
      </c>
      <c r="L9" s="99">
        <f t="shared" si="0"/>
        <v>0</v>
      </c>
    </row>
    <row r="10" spans="1:15" ht="30" customHeight="1" x14ac:dyDescent="0.3">
      <c r="A10" s="52"/>
      <c r="B10" s="8" t="s">
        <v>238</v>
      </c>
      <c r="C10" s="113">
        <v>0</v>
      </c>
      <c r="D10" s="16"/>
      <c r="E10" s="113">
        <v>500</v>
      </c>
      <c r="F10" s="16"/>
      <c r="G10" s="113">
        <v>500</v>
      </c>
      <c r="H10" s="16"/>
      <c r="I10" s="113">
        <v>0</v>
      </c>
      <c r="J10" s="190"/>
      <c r="K10" s="222">
        <v>0</v>
      </c>
      <c r="L10" s="99" t="e">
        <f t="shared" si="0"/>
        <v>#DIV/0!</v>
      </c>
    </row>
    <row r="11" spans="1:15" ht="30" customHeight="1" x14ac:dyDescent="0.3">
      <c r="A11" s="52"/>
      <c r="B11" s="8" t="s">
        <v>289</v>
      </c>
      <c r="C11" s="113">
        <v>0</v>
      </c>
      <c r="D11" s="16"/>
      <c r="E11" s="165">
        <v>0</v>
      </c>
      <c r="F11" s="16"/>
      <c r="G11" s="113">
        <v>0</v>
      </c>
      <c r="H11" s="16"/>
      <c r="I11" s="165">
        <v>30000</v>
      </c>
      <c r="J11" s="190"/>
      <c r="K11" s="222">
        <v>0</v>
      </c>
      <c r="L11" s="99">
        <f t="shared" si="0"/>
        <v>0</v>
      </c>
    </row>
    <row r="12" spans="1:15" ht="30" customHeight="1" x14ac:dyDescent="0.3">
      <c r="A12" s="52"/>
      <c r="B12" s="10" t="s">
        <v>161</v>
      </c>
      <c r="C12" s="115">
        <v>4015.52</v>
      </c>
      <c r="D12" s="17"/>
      <c r="E12" s="115">
        <v>4000</v>
      </c>
      <c r="F12" s="17"/>
      <c r="G12" s="115">
        <v>4000</v>
      </c>
      <c r="H12" s="17"/>
      <c r="I12" s="115">
        <v>5000</v>
      </c>
      <c r="J12" s="190"/>
      <c r="K12" s="222">
        <v>0</v>
      </c>
      <c r="L12" s="99">
        <f t="shared" si="0"/>
        <v>0</v>
      </c>
    </row>
    <row r="13" spans="1:15" s="2" customFormat="1" ht="30" customHeight="1" x14ac:dyDescent="0.3">
      <c r="B13" s="10" t="s">
        <v>242</v>
      </c>
      <c r="C13" s="115">
        <v>2547.06</v>
      </c>
      <c r="D13" s="17"/>
      <c r="E13" s="113">
        <v>3000</v>
      </c>
      <c r="F13" s="17"/>
      <c r="G13" s="115">
        <v>2000</v>
      </c>
      <c r="H13" s="17"/>
      <c r="I13" s="113">
        <v>3000</v>
      </c>
      <c r="J13" s="135"/>
      <c r="K13" s="222">
        <v>0</v>
      </c>
      <c r="L13" s="100">
        <f t="shared" ref="L13:L30" si="1">K13/I13</f>
        <v>0</v>
      </c>
      <c r="M13" s="400"/>
      <c r="N13" s="400"/>
      <c r="O13" s="400"/>
    </row>
    <row r="14" spans="1:15" s="2" customFormat="1" ht="30" customHeight="1" x14ac:dyDescent="0.3">
      <c r="B14" s="10" t="s">
        <v>290</v>
      </c>
      <c r="C14" s="115">
        <v>0</v>
      </c>
      <c r="D14" s="17"/>
      <c r="E14" s="113">
        <v>1000</v>
      </c>
      <c r="F14" s="17"/>
      <c r="G14" s="115">
        <v>1000</v>
      </c>
      <c r="H14" s="17"/>
      <c r="I14" s="113">
        <v>1000</v>
      </c>
      <c r="J14" s="135"/>
      <c r="K14" s="222">
        <v>0</v>
      </c>
      <c r="L14" s="77">
        <f t="shared" si="1"/>
        <v>0</v>
      </c>
      <c r="M14" s="400"/>
      <c r="N14" s="400"/>
      <c r="O14" s="400"/>
    </row>
    <row r="15" spans="1:15" s="2" customFormat="1" ht="24.95" customHeight="1" x14ac:dyDescent="0.3">
      <c r="B15" s="8" t="s">
        <v>406</v>
      </c>
      <c r="C15" s="303"/>
      <c r="D15" s="305"/>
      <c r="E15" s="455"/>
      <c r="F15" s="305"/>
      <c r="G15" s="303"/>
      <c r="H15" s="305"/>
      <c r="I15" s="455"/>
      <c r="J15" s="280"/>
      <c r="K15" s="226"/>
      <c r="L15" s="194"/>
      <c r="M15" s="400"/>
      <c r="N15" s="400"/>
      <c r="O15" s="400"/>
    </row>
    <row r="16" spans="1:15" s="2" customFormat="1" ht="34.9" customHeight="1" x14ac:dyDescent="0.3">
      <c r="B16" s="281" t="s">
        <v>816</v>
      </c>
      <c r="C16" s="115">
        <v>35788.550000000003</v>
      </c>
      <c r="D16" s="17"/>
      <c r="E16" s="115">
        <v>42000</v>
      </c>
      <c r="F16" s="17"/>
      <c r="G16" s="115">
        <v>36000</v>
      </c>
      <c r="H16" s="17"/>
      <c r="I16" s="115">
        <v>42000</v>
      </c>
      <c r="J16" s="135"/>
      <c r="K16" s="222"/>
      <c r="L16" s="77"/>
      <c r="M16" s="400"/>
      <c r="N16" s="400"/>
      <c r="O16" s="400"/>
    </row>
    <row r="17" spans="2:15" s="275" customFormat="1" ht="35.1" customHeight="1" x14ac:dyDescent="0.3">
      <c r="B17" s="281" t="s">
        <v>414</v>
      </c>
      <c r="C17" s="115">
        <v>8682.75</v>
      </c>
      <c r="D17" s="294"/>
      <c r="E17" s="115">
        <v>9000</v>
      </c>
      <c r="F17" s="294"/>
      <c r="G17" s="115">
        <v>9000</v>
      </c>
      <c r="H17" s="294"/>
      <c r="I17" s="115">
        <v>9000</v>
      </c>
      <c r="J17" s="276"/>
      <c r="K17" s="277"/>
      <c r="L17" s="278"/>
      <c r="M17" s="401"/>
      <c r="N17" s="401"/>
      <c r="O17" s="401"/>
    </row>
    <row r="18" spans="2:15" s="275" customFormat="1" ht="35.1" customHeight="1" x14ac:dyDescent="0.3">
      <c r="B18" s="281" t="s">
        <v>512</v>
      </c>
      <c r="C18" s="115"/>
      <c r="D18" s="17"/>
      <c r="E18" s="303"/>
      <c r="F18" s="17"/>
      <c r="G18" s="115">
        <v>0</v>
      </c>
      <c r="H18" s="17"/>
      <c r="I18" s="303"/>
      <c r="J18" s="135"/>
      <c r="K18" s="222"/>
      <c r="L18" s="77"/>
      <c r="M18" s="400"/>
      <c r="N18" s="401"/>
      <c r="O18" s="401"/>
    </row>
    <row r="19" spans="2:15" s="275" customFormat="1" ht="30" customHeight="1" x14ac:dyDescent="0.3">
      <c r="B19" s="282" t="s">
        <v>422</v>
      </c>
      <c r="C19" s="115">
        <v>1275</v>
      </c>
      <c r="D19" s="17"/>
      <c r="E19" s="115">
        <v>2000</v>
      </c>
      <c r="F19" s="17"/>
      <c r="G19" s="115">
        <v>0</v>
      </c>
      <c r="H19" s="17"/>
      <c r="I19" s="115">
        <v>10000</v>
      </c>
      <c r="J19" s="135"/>
      <c r="K19" s="222"/>
      <c r="L19" s="77"/>
      <c r="M19" s="400"/>
      <c r="N19" s="401"/>
      <c r="O19" s="401"/>
    </row>
    <row r="20" spans="2:15" s="2" customFormat="1" ht="30" customHeight="1" x14ac:dyDescent="0.3">
      <c r="B20" s="10" t="s">
        <v>413</v>
      </c>
      <c r="C20" s="115">
        <v>132860</v>
      </c>
      <c r="D20" s="17"/>
      <c r="E20" s="115">
        <v>150000</v>
      </c>
      <c r="F20" s="17"/>
      <c r="G20" s="115">
        <v>144000</v>
      </c>
      <c r="H20" s="17"/>
      <c r="I20" s="115">
        <v>150000</v>
      </c>
      <c r="J20" s="135"/>
      <c r="K20" s="222">
        <v>0</v>
      </c>
      <c r="L20" s="77">
        <f t="shared" si="1"/>
        <v>0</v>
      </c>
      <c r="M20" s="400"/>
      <c r="N20" s="400"/>
      <c r="O20" s="400"/>
    </row>
    <row r="21" spans="2:15" s="2" customFormat="1" ht="30" customHeight="1" x14ac:dyDescent="0.3">
      <c r="B21" s="10" t="s">
        <v>211</v>
      </c>
      <c r="C21" s="115">
        <v>10030.879999999999</v>
      </c>
      <c r="D21" s="17"/>
      <c r="E21" s="115">
        <v>1000</v>
      </c>
      <c r="F21" s="17"/>
      <c r="G21" s="115">
        <v>5000</v>
      </c>
      <c r="H21" s="17"/>
      <c r="I21" s="115">
        <v>10000</v>
      </c>
      <c r="J21" s="135"/>
      <c r="K21" s="222">
        <v>0</v>
      </c>
      <c r="L21" s="77">
        <f t="shared" si="1"/>
        <v>0</v>
      </c>
      <c r="M21" s="400"/>
      <c r="N21" s="400"/>
      <c r="O21" s="400"/>
    </row>
    <row r="22" spans="2:15" s="2" customFormat="1" ht="30" customHeight="1" x14ac:dyDescent="0.3">
      <c r="B22" s="10" t="s">
        <v>212</v>
      </c>
      <c r="C22" s="115">
        <v>8829.68</v>
      </c>
      <c r="D22" s="17"/>
      <c r="E22" s="115">
        <v>7500</v>
      </c>
      <c r="F22" s="17"/>
      <c r="G22" s="115">
        <v>7000</v>
      </c>
      <c r="H22" s="17"/>
      <c r="I22" s="115">
        <v>10000</v>
      </c>
      <c r="J22" s="135"/>
      <c r="K22" s="222">
        <v>0</v>
      </c>
      <c r="L22" s="77">
        <f t="shared" si="1"/>
        <v>0</v>
      </c>
      <c r="M22" s="400"/>
      <c r="N22" s="400"/>
      <c r="O22" s="400"/>
    </row>
    <row r="23" spans="2:15" s="2" customFormat="1" ht="30" customHeight="1" x14ac:dyDescent="0.3">
      <c r="B23" s="10" t="s">
        <v>213</v>
      </c>
      <c r="C23" s="115">
        <v>10154.120000000001</v>
      </c>
      <c r="D23" s="17"/>
      <c r="E23" s="115">
        <v>25000</v>
      </c>
      <c r="F23" s="17"/>
      <c r="G23" s="115">
        <v>25000</v>
      </c>
      <c r="H23" s="17"/>
      <c r="I23" s="115">
        <v>25000</v>
      </c>
      <c r="J23" s="135"/>
      <c r="K23" s="222">
        <v>0</v>
      </c>
      <c r="L23" s="77">
        <f t="shared" si="1"/>
        <v>0</v>
      </c>
      <c r="M23" s="400"/>
      <c r="N23" s="400"/>
      <c r="O23" s="400"/>
    </row>
    <row r="24" spans="2:15" s="2" customFormat="1" ht="24.95" customHeight="1" x14ac:dyDescent="0.3">
      <c r="B24" s="10" t="s">
        <v>362</v>
      </c>
      <c r="C24" s="303"/>
      <c r="D24" s="305"/>
      <c r="E24" s="456"/>
      <c r="F24" s="305"/>
      <c r="G24" s="303"/>
      <c r="H24" s="305"/>
      <c r="I24" s="456"/>
      <c r="J24" s="135"/>
      <c r="K24" s="226"/>
      <c r="L24" s="194"/>
      <c r="M24" s="400"/>
      <c r="N24" s="400"/>
      <c r="O24" s="400"/>
    </row>
    <row r="25" spans="2:15" s="2" customFormat="1" ht="30" customHeight="1" x14ac:dyDescent="0.3">
      <c r="B25" s="10" t="s">
        <v>379</v>
      </c>
      <c r="C25" s="115">
        <v>14172.21</v>
      </c>
      <c r="D25" s="17"/>
      <c r="E25" s="115">
        <v>15000</v>
      </c>
      <c r="F25" s="17"/>
      <c r="G25" s="115">
        <v>14300</v>
      </c>
      <c r="H25" s="17"/>
      <c r="I25" s="115">
        <v>16100</v>
      </c>
      <c r="J25" s="135"/>
      <c r="K25" s="222">
        <v>0</v>
      </c>
      <c r="L25" s="77"/>
      <c r="M25" s="400"/>
      <c r="N25" s="400"/>
      <c r="O25" s="400"/>
    </row>
    <row r="26" spans="2:15" s="2" customFormat="1" ht="30" customHeight="1" x14ac:dyDescent="0.3">
      <c r="B26" s="10" t="s">
        <v>380</v>
      </c>
      <c r="C26" s="115">
        <v>3919.7</v>
      </c>
      <c r="D26" s="17"/>
      <c r="E26" s="115">
        <v>7000</v>
      </c>
      <c r="F26" s="17"/>
      <c r="G26" s="115">
        <v>5500</v>
      </c>
      <c r="H26" s="17"/>
      <c r="I26" s="115">
        <v>7500</v>
      </c>
      <c r="J26" s="135"/>
      <c r="K26" s="222">
        <v>0</v>
      </c>
      <c r="L26" s="77"/>
      <c r="M26" s="400"/>
      <c r="N26" s="400"/>
      <c r="O26" s="400"/>
    </row>
    <row r="27" spans="2:15" s="2" customFormat="1" ht="30" customHeight="1" x14ac:dyDescent="0.3">
      <c r="B27" s="10" t="s">
        <v>690</v>
      </c>
      <c r="C27" s="115">
        <v>2825.69</v>
      </c>
      <c r="D27" s="17"/>
      <c r="E27" s="115">
        <v>4000</v>
      </c>
      <c r="F27" s="17"/>
      <c r="G27" s="115">
        <v>2800</v>
      </c>
      <c r="H27" s="17"/>
      <c r="I27" s="115">
        <v>4000</v>
      </c>
      <c r="J27" s="135"/>
      <c r="K27" s="222">
        <v>0</v>
      </c>
      <c r="L27" s="77"/>
      <c r="M27" s="400"/>
      <c r="N27" s="400"/>
      <c r="O27" s="400"/>
    </row>
    <row r="28" spans="2:15" s="2" customFormat="1" ht="30" customHeight="1" x14ac:dyDescent="0.3">
      <c r="B28" s="10" t="s">
        <v>214</v>
      </c>
      <c r="C28" s="115">
        <v>1232.9100000000001</v>
      </c>
      <c r="D28" s="17"/>
      <c r="E28" s="115">
        <v>5000</v>
      </c>
      <c r="F28" s="17"/>
      <c r="G28" s="115">
        <v>1800</v>
      </c>
      <c r="H28" s="17"/>
      <c r="I28" s="115">
        <v>3000</v>
      </c>
      <c r="J28" s="135"/>
      <c r="K28" s="222">
        <v>0</v>
      </c>
      <c r="L28" s="77">
        <f t="shared" si="1"/>
        <v>0</v>
      </c>
      <c r="M28" s="400"/>
      <c r="N28" s="400"/>
      <c r="O28" s="400"/>
    </row>
    <row r="29" spans="2:15" s="2" customFormat="1" ht="33.6" customHeight="1" x14ac:dyDescent="0.3">
      <c r="B29" s="10" t="s">
        <v>28</v>
      </c>
      <c r="C29" s="115">
        <v>29106</v>
      </c>
      <c r="D29" s="17"/>
      <c r="E29" s="115">
        <v>70000</v>
      </c>
      <c r="F29" s="17"/>
      <c r="G29" s="115">
        <v>55000</v>
      </c>
      <c r="H29" s="17"/>
      <c r="I29" s="115">
        <v>70000</v>
      </c>
      <c r="J29" s="135"/>
      <c r="K29" s="222">
        <v>0</v>
      </c>
      <c r="L29" s="77">
        <f t="shared" si="1"/>
        <v>0</v>
      </c>
      <c r="M29" s="400"/>
      <c r="N29" s="400"/>
      <c r="O29" s="400"/>
    </row>
    <row r="30" spans="2:15" s="2" customFormat="1" ht="30" customHeight="1" x14ac:dyDescent="0.3">
      <c r="B30" s="10" t="s">
        <v>27</v>
      </c>
      <c r="C30" s="115">
        <v>0</v>
      </c>
      <c r="D30" s="17"/>
      <c r="E30" s="115">
        <v>550</v>
      </c>
      <c r="F30" s="17"/>
      <c r="G30" s="115">
        <v>550</v>
      </c>
      <c r="H30" s="17"/>
      <c r="I30" s="115">
        <v>550</v>
      </c>
      <c r="J30" s="135"/>
      <c r="K30" s="222">
        <v>0</v>
      </c>
      <c r="L30" s="77">
        <f t="shared" si="1"/>
        <v>0</v>
      </c>
      <c r="M30" s="400"/>
      <c r="N30" s="400"/>
      <c r="O30" s="400"/>
    </row>
    <row r="31" spans="2:15" s="2" customFormat="1" ht="30" customHeight="1" x14ac:dyDescent="0.3">
      <c r="B31" s="10" t="s">
        <v>215</v>
      </c>
      <c r="C31" s="115">
        <v>1154.82</v>
      </c>
      <c r="D31" s="17"/>
      <c r="E31" s="115">
        <v>5000</v>
      </c>
      <c r="F31" s="17"/>
      <c r="G31" s="115">
        <v>5000</v>
      </c>
      <c r="H31" s="17"/>
      <c r="I31" s="115">
        <v>5000</v>
      </c>
      <c r="J31" s="135"/>
      <c r="K31" s="222">
        <v>0</v>
      </c>
      <c r="L31" s="77">
        <f>K31/I31</f>
        <v>0</v>
      </c>
      <c r="M31" s="400"/>
      <c r="N31" s="400"/>
      <c r="O31" s="400"/>
    </row>
    <row r="32" spans="2:15" s="2" customFormat="1" ht="24.95" customHeight="1" x14ac:dyDescent="0.3">
      <c r="B32" s="10" t="s">
        <v>307</v>
      </c>
      <c r="C32" s="297"/>
      <c r="D32" s="305"/>
      <c r="E32" s="454"/>
      <c r="F32" s="305"/>
      <c r="G32" s="308"/>
      <c r="H32" s="305"/>
      <c r="I32" s="454"/>
      <c r="J32" s="135"/>
      <c r="K32" s="226"/>
      <c r="L32" s="194"/>
      <c r="M32" s="400"/>
      <c r="N32" s="400"/>
      <c r="O32" s="400"/>
    </row>
    <row r="33" spans="1:15" s="2" customFormat="1" ht="30" customHeight="1" x14ac:dyDescent="0.3">
      <c r="B33" s="10" t="s">
        <v>239</v>
      </c>
      <c r="C33" s="115">
        <v>12559.66</v>
      </c>
      <c r="D33" s="10"/>
      <c r="E33" s="115">
        <v>19000</v>
      </c>
      <c r="F33" s="10"/>
      <c r="G33" s="166">
        <v>18000</v>
      </c>
      <c r="H33" s="10"/>
      <c r="I33" s="115">
        <v>19000</v>
      </c>
      <c r="J33" s="135"/>
      <c r="K33" s="86">
        <v>0</v>
      </c>
      <c r="L33" s="100">
        <f>K33/I33</f>
        <v>0</v>
      </c>
      <c r="M33" s="400"/>
      <c r="N33" s="400"/>
      <c r="O33" s="400"/>
    </row>
    <row r="34" spans="1:15" s="2" customFormat="1" ht="30" customHeight="1" x14ac:dyDescent="0.3">
      <c r="B34" s="10" t="s">
        <v>240</v>
      </c>
      <c r="C34" s="113">
        <v>3990.41</v>
      </c>
      <c r="D34" s="10"/>
      <c r="E34" s="115">
        <v>9000</v>
      </c>
      <c r="F34" s="10"/>
      <c r="G34" s="166">
        <v>8500</v>
      </c>
      <c r="H34" s="10"/>
      <c r="I34" s="115">
        <v>10000</v>
      </c>
      <c r="J34" s="135"/>
      <c r="K34" s="86">
        <v>0</v>
      </c>
      <c r="L34" s="100">
        <f t="shared" ref="L34:L35" si="2">K34/I34</f>
        <v>0</v>
      </c>
      <c r="M34" s="400"/>
      <c r="N34" s="400"/>
      <c r="O34" s="400"/>
    </row>
    <row r="35" spans="1:15" s="2" customFormat="1" ht="30" customHeight="1" thickBot="1" x14ac:dyDescent="0.35">
      <c r="B35" s="10" t="s">
        <v>241</v>
      </c>
      <c r="C35" s="116">
        <v>235.35</v>
      </c>
      <c r="D35" s="12"/>
      <c r="E35" s="115">
        <v>6500</v>
      </c>
      <c r="F35" s="12"/>
      <c r="G35" s="140">
        <v>1500</v>
      </c>
      <c r="H35" s="12"/>
      <c r="I35" s="115">
        <v>2000</v>
      </c>
      <c r="J35" s="135"/>
      <c r="K35" s="96">
        <v>0</v>
      </c>
      <c r="L35" s="78">
        <f t="shared" si="2"/>
        <v>0</v>
      </c>
      <c r="M35" s="400"/>
      <c r="N35" s="400"/>
      <c r="O35" s="400"/>
    </row>
    <row r="36" spans="1:15" s="5" customFormat="1" ht="30" customHeight="1" x14ac:dyDescent="0.3">
      <c r="A36" s="655" t="s">
        <v>29</v>
      </c>
      <c r="B36" s="655"/>
      <c r="C36" s="118">
        <f>SUM(C8:C35)</f>
        <v>284657.03999999992</v>
      </c>
      <c r="D36" s="21"/>
      <c r="E36" s="453">
        <f>SUM(E7:E35)</f>
        <v>389050</v>
      </c>
      <c r="F36" s="21"/>
      <c r="G36" s="118">
        <f>SUM(G8:G35)</f>
        <v>348650</v>
      </c>
      <c r="H36" s="21"/>
      <c r="I36" s="453">
        <f>SUM(I7:I35)</f>
        <v>434650</v>
      </c>
      <c r="J36" s="193"/>
      <c r="K36" s="224">
        <f>SUM(K7:K35)</f>
        <v>0</v>
      </c>
      <c r="M36" s="118"/>
      <c r="N36" s="118"/>
      <c r="O36" s="118"/>
    </row>
    <row r="37" spans="1:15" ht="30" customHeight="1" x14ac:dyDescent="0.3">
      <c r="E37" s="166"/>
      <c r="H37" s="393"/>
      <c r="I37" s="166"/>
    </row>
    <row r="38" spans="1:15" s="26" customFormat="1" ht="30" hidden="1" customHeight="1" x14ac:dyDescent="0.3">
      <c r="B38" s="406" t="s">
        <v>706</v>
      </c>
      <c r="C38" s="407">
        <f>(I36-E36)/E36</f>
        <v>0.1172085850147796</v>
      </c>
      <c r="I38" s="140">
        <v>1500</v>
      </c>
      <c r="M38" s="400"/>
      <c r="N38" s="400"/>
      <c r="O38" s="400"/>
    </row>
    <row r="39" spans="1:15" ht="30" customHeight="1" x14ac:dyDescent="0.3">
      <c r="I39" s="118"/>
    </row>
  </sheetData>
  <mergeCells count="4">
    <mergeCell ref="A2:I2"/>
    <mergeCell ref="A4:B4"/>
    <mergeCell ref="A6:B6"/>
    <mergeCell ref="A36:B3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13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39997558519241921"/>
  </sheetPr>
  <dimension ref="A2:O29"/>
  <sheetViews>
    <sheetView topLeftCell="A7" zoomScale="80" zoomScaleNormal="80" workbookViewId="0">
      <selection activeCell="O19" sqref="O19"/>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402" customWidth="1"/>
    <col min="16" max="16384" width="9.140625" style="1"/>
  </cols>
  <sheetData>
    <row r="2" spans="1:15" ht="30" customHeight="1" thickBot="1" x14ac:dyDescent="0.4">
      <c r="A2" s="656" t="s">
        <v>23</v>
      </c>
      <c r="B2" s="656"/>
      <c r="C2" s="656"/>
      <c r="D2" s="656"/>
      <c r="E2" s="656"/>
      <c r="F2" s="656"/>
      <c r="G2" s="656"/>
      <c r="H2" s="656"/>
      <c r="I2" s="656"/>
      <c r="K2" s="38"/>
      <c r="L2" s="38"/>
    </row>
    <row r="3" spans="1:15" s="2" customFormat="1" ht="30" customHeight="1" x14ac:dyDescent="0.3">
      <c r="M3" s="403"/>
      <c r="N3" s="403"/>
      <c r="O3" s="403"/>
    </row>
    <row r="4" spans="1:15" s="3" customFormat="1" ht="30" customHeight="1" x14ac:dyDescent="0.3">
      <c r="A4" s="655" t="s">
        <v>4</v>
      </c>
      <c r="B4" s="655"/>
      <c r="C4" s="4" t="s">
        <v>0</v>
      </c>
      <c r="D4" s="22"/>
      <c r="E4" s="4" t="s">
        <v>1</v>
      </c>
      <c r="F4" s="22"/>
      <c r="G4" s="4" t="s">
        <v>2</v>
      </c>
      <c r="H4" s="22"/>
      <c r="I4" s="4" t="s">
        <v>1</v>
      </c>
      <c r="K4" s="74" t="s">
        <v>139</v>
      </c>
      <c r="L4" s="6" t="s">
        <v>354</v>
      </c>
      <c r="M4" s="153"/>
      <c r="N4" s="153"/>
      <c r="O4" s="153"/>
    </row>
    <row r="5" spans="1:15" ht="30" customHeight="1" x14ac:dyDescent="0.3">
      <c r="A5" s="6"/>
      <c r="B5" s="6"/>
      <c r="C5" s="7">
        <v>2023</v>
      </c>
      <c r="D5" s="23"/>
      <c r="E5" s="7">
        <v>2024</v>
      </c>
      <c r="F5" s="23"/>
      <c r="G5" s="7">
        <v>2024</v>
      </c>
      <c r="H5" s="23"/>
      <c r="I5" s="7">
        <v>2025</v>
      </c>
      <c r="K5" s="73">
        <v>2020</v>
      </c>
      <c r="L5" s="191" t="s">
        <v>355</v>
      </c>
    </row>
    <row r="6" spans="1:15" ht="30" customHeight="1" x14ac:dyDescent="0.3">
      <c r="A6" s="655" t="s">
        <v>31</v>
      </c>
      <c r="B6" s="655"/>
      <c r="D6" s="24"/>
      <c r="F6" s="24"/>
      <c r="H6" s="24"/>
      <c r="K6" s="72"/>
    </row>
    <row r="7" spans="1:15" s="2" customFormat="1" ht="30" customHeight="1" x14ac:dyDescent="0.3">
      <c r="B7" s="8" t="s">
        <v>33</v>
      </c>
      <c r="C7" s="113">
        <v>114.07</v>
      </c>
      <c r="D7" s="16"/>
      <c r="E7" s="113">
        <v>1000</v>
      </c>
      <c r="F7" s="16"/>
      <c r="G7" s="113">
        <v>1000</v>
      </c>
      <c r="H7" s="16"/>
      <c r="I7" s="113">
        <v>1000</v>
      </c>
      <c r="J7" s="40"/>
      <c r="K7" s="221">
        <v>0</v>
      </c>
      <c r="L7" s="79">
        <f t="shared" ref="L7:L17" si="0">K7/I7</f>
        <v>0</v>
      </c>
      <c r="M7" s="403"/>
      <c r="N7" s="403"/>
      <c r="O7" s="403"/>
    </row>
    <row r="8" spans="1:15" s="2" customFormat="1" ht="30" customHeight="1" x14ac:dyDescent="0.3">
      <c r="B8" s="10" t="s">
        <v>223</v>
      </c>
      <c r="C8" s="115">
        <v>1418.99</v>
      </c>
      <c r="D8" s="17"/>
      <c r="E8" s="115">
        <v>2500</v>
      </c>
      <c r="F8" s="17"/>
      <c r="G8" s="115">
        <v>2500</v>
      </c>
      <c r="H8" s="17"/>
      <c r="I8" s="115">
        <v>2500</v>
      </c>
      <c r="J8" s="40"/>
      <c r="K8" s="221">
        <v>0</v>
      </c>
      <c r="L8" s="79">
        <f t="shared" si="0"/>
        <v>0</v>
      </c>
      <c r="M8" s="403"/>
      <c r="N8" s="403"/>
      <c r="O8" s="403"/>
    </row>
    <row r="9" spans="1:15" s="2" customFormat="1" ht="30" customHeight="1" x14ac:dyDescent="0.3">
      <c r="B9" s="329" t="s">
        <v>227</v>
      </c>
      <c r="C9" s="330"/>
      <c r="D9" s="331"/>
      <c r="E9" s="330"/>
      <c r="F9" s="331"/>
      <c r="G9" s="330"/>
      <c r="H9" s="331"/>
      <c r="I9" s="330"/>
      <c r="J9" s="40"/>
      <c r="K9" s="222">
        <v>0</v>
      </c>
      <c r="L9" s="79" t="e">
        <f t="shared" si="0"/>
        <v>#DIV/0!</v>
      </c>
      <c r="M9" s="403"/>
      <c r="N9" s="403"/>
      <c r="O9" s="403"/>
    </row>
    <row r="10" spans="1:15" s="2" customFormat="1" ht="24.95" customHeight="1" x14ac:dyDescent="0.3">
      <c r="B10" s="10" t="s">
        <v>406</v>
      </c>
      <c r="C10" s="303"/>
      <c r="D10" s="305"/>
      <c r="E10" s="303"/>
      <c r="F10" s="305"/>
      <c r="G10" s="303"/>
      <c r="H10" s="305"/>
      <c r="I10" s="303"/>
      <c r="J10" s="40"/>
      <c r="K10" s="222"/>
      <c r="L10" s="79"/>
      <c r="M10" s="403"/>
      <c r="N10" s="403"/>
      <c r="O10" s="403"/>
    </row>
    <row r="11" spans="1:15" s="2" customFormat="1" ht="30" customHeight="1" x14ac:dyDescent="0.3">
      <c r="B11" s="287" t="s">
        <v>425</v>
      </c>
      <c r="C11" s="115">
        <v>502.5</v>
      </c>
      <c r="D11" s="17"/>
      <c r="E11" s="115">
        <v>7500</v>
      </c>
      <c r="F11" s="17"/>
      <c r="G11" s="115">
        <v>7500</v>
      </c>
      <c r="H11" s="17"/>
      <c r="I11" s="115">
        <v>7500</v>
      </c>
      <c r="J11" s="40"/>
      <c r="K11" s="222"/>
      <c r="L11" s="79"/>
      <c r="M11" s="403"/>
      <c r="N11" s="403"/>
      <c r="O11" s="403"/>
    </row>
    <row r="12" spans="1:15" s="2" customFormat="1" ht="30" customHeight="1" x14ac:dyDescent="0.3">
      <c r="B12" s="10" t="s">
        <v>224</v>
      </c>
      <c r="C12" s="115">
        <v>1372.31</v>
      </c>
      <c r="D12" s="17"/>
      <c r="E12" s="115">
        <v>1500</v>
      </c>
      <c r="F12" s="17"/>
      <c r="G12" s="115">
        <v>1500</v>
      </c>
      <c r="H12" s="17"/>
      <c r="I12" s="115">
        <v>1500</v>
      </c>
      <c r="J12" s="40"/>
      <c r="K12" s="222">
        <v>0</v>
      </c>
      <c r="L12" s="79">
        <f t="shared" si="0"/>
        <v>0</v>
      </c>
      <c r="M12" s="403"/>
      <c r="N12" s="403"/>
      <c r="O12" s="403"/>
    </row>
    <row r="13" spans="1:15" s="2" customFormat="1" ht="24.95" customHeight="1" x14ac:dyDescent="0.3">
      <c r="B13" s="10" t="s">
        <v>362</v>
      </c>
      <c r="C13" s="303"/>
      <c r="D13" s="305"/>
      <c r="E13" s="303"/>
      <c r="F13" s="305"/>
      <c r="G13" s="303"/>
      <c r="H13" s="305"/>
      <c r="I13" s="303"/>
      <c r="J13" s="40"/>
      <c r="K13" s="226"/>
      <c r="L13" s="243"/>
      <c r="M13" s="403"/>
      <c r="N13" s="403"/>
      <c r="O13" s="403"/>
    </row>
    <row r="14" spans="1:15" s="2" customFormat="1" ht="30" customHeight="1" x14ac:dyDescent="0.3">
      <c r="B14" s="10" t="s">
        <v>692</v>
      </c>
      <c r="C14" s="115">
        <v>1879.84</v>
      </c>
      <c r="D14" s="17"/>
      <c r="E14" s="115">
        <v>2400</v>
      </c>
      <c r="F14" s="17"/>
      <c r="G14" s="115">
        <v>2400</v>
      </c>
      <c r="H14" s="17"/>
      <c r="I14" s="115">
        <v>2400</v>
      </c>
      <c r="J14" s="40"/>
      <c r="K14" s="222">
        <v>0</v>
      </c>
      <c r="L14" s="79"/>
      <c r="M14" s="403"/>
      <c r="N14" s="403"/>
      <c r="O14" s="403"/>
    </row>
    <row r="15" spans="1:15" s="2" customFormat="1" ht="30" customHeight="1" x14ac:dyDescent="0.3">
      <c r="B15" s="329" t="s">
        <v>32</v>
      </c>
      <c r="C15" s="330"/>
      <c r="D15" s="331"/>
      <c r="E15" s="330"/>
      <c r="F15" s="331"/>
      <c r="G15" s="330"/>
      <c r="H15" s="331"/>
      <c r="I15" s="330"/>
      <c r="J15" s="40"/>
      <c r="K15" s="231"/>
      <c r="L15" s="232"/>
      <c r="M15" s="403"/>
      <c r="N15" s="403"/>
      <c r="O15" s="403"/>
    </row>
    <row r="16" spans="1:15" s="2" customFormat="1" ht="30" customHeight="1" x14ac:dyDescent="0.3">
      <c r="B16" s="329" t="s">
        <v>424</v>
      </c>
      <c r="C16" s="330"/>
      <c r="D16" s="331"/>
      <c r="E16" s="330"/>
      <c r="F16" s="331"/>
      <c r="G16" s="330"/>
      <c r="H16" s="331"/>
      <c r="I16" s="330"/>
      <c r="J16" s="40"/>
      <c r="K16" s="231"/>
      <c r="L16" s="232"/>
      <c r="M16" s="403"/>
      <c r="N16" s="403"/>
      <c r="O16" s="403"/>
    </row>
    <row r="17" spans="1:15" s="2" customFormat="1" ht="30" customHeight="1" x14ac:dyDescent="0.3">
      <c r="B17" s="10" t="s">
        <v>225</v>
      </c>
      <c r="C17" s="115">
        <v>174.29</v>
      </c>
      <c r="D17" s="17"/>
      <c r="E17" s="115">
        <v>500</v>
      </c>
      <c r="F17" s="17"/>
      <c r="G17" s="115">
        <v>500</v>
      </c>
      <c r="H17" s="17"/>
      <c r="I17" s="115">
        <v>500</v>
      </c>
      <c r="J17" s="40"/>
      <c r="K17" s="222">
        <v>0</v>
      </c>
      <c r="L17" s="79">
        <f t="shared" si="0"/>
        <v>0</v>
      </c>
      <c r="M17" s="403"/>
      <c r="N17" s="403"/>
      <c r="O17" s="403"/>
    </row>
    <row r="18" spans="1:15" s="2" customFormat="1" ht="24.95" customHeight="1" x14ac:dyDescent="0.3">
      <c r="B18" s="10" t="s">
        <v>415</v>
      </c>
      <c r="C18" s="303"/>
      <c r="D18" s="305"/>
      <c r="E18" s="303"/>
      <c r="F18" s="305"/>
      <c r="G18" s="303"/>
      <c r="H18" s="305"/>
      <c r="I18" s="303"/>
      <c r="J18" s="40"/>
      <c r="K18" s="222"/>
      <c r="L18" s="79"/>
      <c r="M18" s="403"/>
      <c r="N18" s="403"/>
      <c r="O18" s="403"/>
    </row>
    <row r="19" spans="1:15" s="2" customFormat="1" ht="30" customHeight="1" x14ac:dyDescent="0.3">
      <c r="B19" s="332" t="s">
        <v>428</v>
      </c>
      <c r="C19" s="330"/>
      <c r="D19" s="331"/>
      <c r="E19" s="330"/>
      <c r="F19" s="331"/>
      <c r="G19" s="330"/>
      <c r="H19" s="331"/>
      <c r="I19" s="330"/>
      <c r="J19" s="40"/>
      <c r="K19" s="222"/>
      <c r="L19" s="79"/>
      <c r="M19" s="403"/>
      <c r="N19" s="403"/>
      <c r="O19" s="403"/>
    </row>
    <row r="20" spans="1:15" s="2" customFormat="1" ht="34.9" customHeight="1" x14ac:dyDescent="0.3">
      <c r="B20" s="283" t="s">
        <v>705</v>
      </c>
      <c r="C20" s="115">
        <v>24063.96</v>
      </c>
      <c r="D20" s="17"/>
      <c r="E20" s="115">
        <v>25353</v>
      </c>
      <c r="F20" s="17"/>
      <c r="G20" s="115">
        <v>24395</v>
      </c>
      <c r="H20" s="17"/>
      <c r="I20" s="115">
        <v>25353</v>
      </c>
      <c r="J20" s="40"/>
      <c r="K20" s="222">
        <v>0</v>
      </c>
      <c r="L20" s="79">
        <f t="shared" ref="L20:L24" si="1">K20/I20</f>
        <v>0</v>
      </c>
      <c r="M20" s="403"/>
      <c r="N20" s="403"/>
      <c r="O20" s="403"/>
    </row>
    <row r="21" spans="1:15" s="2" customFormat="1" ht="30" customHeight="1" x14ac:dyDescent="0.3">
      <c r="B21" s="10" t="s">
        <v>226</v>
      </c>
      <c r="C21" s="115">
        <v>975.56</v>
      </c>
      <c r="D21" s="17"/>
      <c r="E21" s="115">
        <v>2000</v>
      </c>
      <c r="F21" s="17"/>
      <c r="G21" s="115">
        <v>2000</v>
      </c>
      <c r="H21" s="17"/>
      <c r="I21" s="115">
        <v>2000</v>
      </c>
      <c r="J21" s="40"/>
      <c r="K21" s="222">
        <v>0</v>
      </c>
      <c r="L21" s="79">
        <f>K21/I21</f>
        <v>0</v>
      </c>
      <c r="M21" s="403"/>
      <c r="N21" s="403"/>
      <c r="O21" s="403"/>
    </row>
    <row r="22" spans="1:15" s="2" customFormat="1" ht="30" customHeight="1" x14ac:dyDescent="0.3">
      <c r="B22" s="10" t="s">
        <v>426</v>
      </c>
      <c r="C22" s="115">
        <v>11784.46</v>
      </c>
      <c r="D22" s="17"/>
      <c r="E22" s="115">
        <v>9000</v>
      </c>
      <c r="F22" s="17"/>
      <c r="G22" s="115">
        <v>7500</v>
      </c>
      <c r="H22" s="17"/>
      <c r="I22" s="115">
        <v>10000</v>
      </c>
      <c r="J22" s="40"/>
      <c r="K22" s="222">
        <v>0</v>
      </c>
      <c r="L22" s="79">
        <f t="shared" si="1"/>
        <v>0</v>
      </c>
      <c r="M22" s="403"/>
      <c r="N22" s="403"/>
      <c r="O22" s="403"/>
    </row>
    <row r="23" spans="1:15" s="2" customFormat="1" ht="24.95" customHeight="1" x14ac:dyDescent="0.3">
      <c r="B23" s="10" t="s">
        <v>307</v>
      </c>
      <c r="C23" s="303"/>
      <c r="D23" s="305"/>
      <c r="E23" s="303"/>
      <c r="F23" s="305"/>
      <c r="G23" s="303"/>
      <c r="H23" s="305"/>
      <c r="I23" s="303"/>
      <c r="J23" s="214"/>
      <c r="K23" s="230"/>
      <c r="L23" s="215"/>
      <c r="M23" s="403"/>
      <c r="N23" s="403"/>
      <c r="O23" s="403"/>
    </row>
    <row r="24" spans="1:15" s="2" customFormat="1" ht="30" customHeight="1" thickBot="1" x14ac:dyDescent="0.35">
      <c r="B24" s="10" t="s">
        <v>427</v>
      </c>
      <c r="C24" s="116">
        <v>1365.43</v>
      </c>
      <c r="D24" s="18"/>
      <c r="E24" s="116">
        <v>2000</v>
      </c>
      <c r="F24" s="18"/>
      <c r="G24" s="116">
        <v>3500</v>
      </c>
      <c r="H24" s="18"/>
      <c r="I24" s="116">
        <v>2000</v>
      </c>
      <c r="J24" s="40"/>
      <c r="K24" s="223">
        <v>0</v>
      </c>
      <c r="L24" s="127">
        <f t="shared" si="1"/>
        <v>0</v>
      </c>
      <c r="M24" s="403"/>
      <c r="N24" s="403"/>
      <c r="O24" s="403"/>
    </row>
    <row r="25" spans="1:15" ht="30" customHeight="1" x14ac:dyDescent="0.3">
      <c r="A25" s="655" t="s">
        <v>34</v>
      </c>
      <c r="B25" s="655"/>
      <c r="C25" s="118">
        <f>SUM(C7:C24)</f>
        <v>43651.409999999996</v>
      </c>
      <c r="D25" s="21"/>
      <c r="E25" s="118">
        <f>SUM(E7:E24)</f>
        <v>53753</v>
      </c>
      <c r="F25" s="21"/>
      <c r="G25" s="118">
        <f>SUM(G7:G24)</f>
        <v>52795</v>
      </c>
      <c r="H25" s="21"/>
      <c r="I25" s="118">
        <f>SUM(I7:I24)</f>
        <v>54753</v>
      </c>
      <c r="J25" s="31"/>
      <c r="K25" s="224">
        <f>SUM(K7:K24)</f>
        <v>0</v>
      </c>
    </row>
    <row r="26" spans="1:15" ht="30" customHeight="1" x14ac:dyDescent="0.3">
      <c r="E26" s="114"/>
      <c r="H26" s="393"/>
      <c r="I26" s="114"/>
    </row>
    <row r="27" spans="1:15" s="26" customFormat="1" ht="30" hidden="1" customHeight="1" x14ac:dyDescent="0.3">
      <c r="B27" s="406" t="s">
        <v>706</v>
      </c>
      <c r="C27" s="407">
        <f>(I25-E25)/E25</f>
        <v>1.8603612821609956E-2</v>
      </c>
      <c r="I27" s="406"/>
      <c r="J27" s="408"/>
      <c r="M27" s="403"/>
      <c r="N27" s="403"/>
      <c r="O27" s="403"/>
    </row>
    <row r="28" spans="1:15" ht="30" hidden="1" customHeight="1" x14ac:dyDescent="0.3">
      <c r="I28" s="14">
        <f>IF(SUM(I7:I24)=0,"",SUM(I7:I24))</f>
        <v>54753</v>
      </c>
    </row>
    <row r="29" spans="1:15" ht="30" hidden="1" customHeight="1" x14ac:dyDescent="0.25"/>
  </sheetData>
  <mergeCells count="4">
    <mergeCell ref="A2:I2"/>
    <mergeCell ref="A4:B4"/>
    <mergeCell ref="A6:B6"/>
    <mergeCell ref="A25:B25"/>
  </mergeCells>
  <printOptions horizontalCentered="1"/>
  <pageMargins left="0.7" right="0.7" top="1.25" bottom="0.75" header="0.8" footer="0.3"/>
  <pageSetup scale="55" fitToWidth="0" fitToHeight="0" orientation="portrait" horizontalDpi="4294967295" verticalDpi="4294967295" r:id="rId1"/>
  <headerFooter>
    <oddHeader>&amp;C&amp;"Times New Roman,Bold Italic"&amp;22BORDEN COUNTY - 2025 BUDGET</oddHeader>
    <oddFooter>&amp;C&amp;"Times New Roman,Regular"&amp;16 15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39997558519241921"/>
  </sheetPr>
  <dimension ref="A2:W42"/>
  <sheetViews>
    <sheetView zoomScale="80" zoomScaleNormal="80" workbookViewId="0">
      <selection activeCell="C12" sqref="C12"/>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23</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I4" s="128" t="s">
        <v>1</v>
      </c>
      <c r="K4" s="80" t="s">
        <v>139</v>
      </c>
      <c r="L4" s="186" t="s">
        <v>354</v>
      </c>
      <c r="M4" s="118"/>
      <c r="N4" s="118"/>
      <c r="O4" s="118"/>
    </row>
    <row r="5" spans="1:15" ht="30" customHeight="1" x14ac:dyDescent="0.3">
      <c r="A5" s="6"/>
      <c r="B5" s="6"/>
      <c r="C5" s="7">
        <v>2023</v>
      </c>
      <c r="D5" s="23"/>
      <c r="E5" s="7">
        <v>2024</v>
      </c>
      <c r="F5" s="23"/>
      <c r="G5" s="7">
        <v>2024</v>
      </c>
      <c r="H5" s="23"/>
      <c r="I5" s="7">
        <v>2025</v>
      </c>
      <c r="K5" s="81">
        <v>2022</v>
      </c>
      <c r="L5" s="191" t="s">
        <v>355</v>
      </c>
    </row>
    <row r="6" spans="1:15" ht="30" customHeight="1" x14ac:dyDescent="0.3">
      <c r="A6" s="655" t="s">
        <v>35</v>
      </c>
      <c r="B6" s="655"/>
      <c r="E6" s="83"/>
      <c r="G6" s="83"/>
      <c r="I6" s="83"/>
      <c r="K6" s="72"/>
      <c r="L6" s="83"/>
    </row>
    <row r="7" spans="1:15" s="2" customFormat="1" ht="28.9" customHeight="1" x14ac:dyDescent="0.3">
      <c r="B7" s="8" t="s">
        <v>142</v>
      </c>
      <c r="C7" s="113">
        <v>68720</v>
      </c>
      <c r="D7" s="16"/>
      <c r="E7" s="113">
        <v>70000</v>
      </c>
      <c r="F7" s="16"/>
      <c r="G7" s="113">
        <v>90000</v>
      </c>
      <c r="H7" s="16"/>
      <c r="I7" s="113">
        <v>91050</v>
      </c>
      <c r="J7" s="135"/>
      <c r="K7" s="85">
        <v>0</v>
      </c>
      <c r="L7" s="77">
        <f>K7/I7</f>
        <v>0</v>
      </c>
      <c r="M7" s="400"/>
      <c r="N7" s="400"/>
      <c r="O7" s="400"/>
    </row>
    <row r="8" spans="1:15" s="2" customFormat="1" ht="28.9" customHeight="1" x14ac:dyDescent="0.3">
      <c r="B8" s="8" t="s">
        <v>37</v>
      </c>
      <c r="C8" s="113">
        <v>437.32</v>
      </c>
      <c r="D8" s="16"/>
      <c r="E8" s="113">
        <v>6000</v>
      </c>
      <c r="F8" s="16"/>
      <c r="G8" s="113">
        <v>2000</v>
      </c>
      <c r="H8" s="16"/>
      <c r="I8" s="113">
        <v>6000</v>
      </c>
      <c r="J8" s="135"/>
      <c r="K8" s="86">
        <v>0</v>
      </c>
      <c r="L8" s="77">
        <f>K8/I8</f>
        <v>0</v>
      </c>
      <c r="M8" s="400"/>
      <c r="N8" s="400"/>
      <c r="O8" s="400"/>
    </row>
    <row r="9" spans="1:15" s="2" customFormat="1" ht="28.9" customHeight="1" x14ac:dyDescent="0.3">
      <c r="B9" s="10" t="s">
        <v>45</v>
      </c>
      <c r="C9" s="115">
        <v>27500</v>
      </c>
      <c r="D9" s="17"/>
      <c r="E9" s="115">
        <v>30000</v>
      </c>
      <c r="F9" s="17"/>
      <c r="G9" s="115">
        <v>15000</v>
      </c>
      <c r="H9" s="17"/>
      <c r="I9" s="115">
        <v>30000</v>
      </c>
      <c r="J9" s="135"/>
      <c r="K9" s="86">
        <v>0</v>
      </c>
      <c r="L9" s="77">
        <f>K9/I9</f>
        <v>0</v>
      </c>
      <c r="M9" s="400"/>
      <c r="N9" s="400"/>
      <c r="O9" s="400"/>
    </row>
    <row r="10" spans="1:15" s="2" customFormat="1" ht="28.9" customHeight="1" x14ac:dyDescent="0.3">
      <c r="B10" s="10" t="s">
        <v>38</v>
      </c>
      <c r="C10" s="115">
        <v>1841</v>
      </c>
      <c r="D10" s="17"/>
      <c r="E10" s="115">
        <v>3000</v>
      </c>
      <c r="F10" s="17"/>
      <c r="G10" s="115">
        <v>2750</v>
      </c>
      <c r="H10" s="17"/>
      <c r="I10" s="115">
        <v>3000</v>
      </c>
      <c r="J10" s="135"/>
      <c r="K10" s="86">
        <v>0</v>
      </c>
      <c r="L10" s="77">
        <f t="shared" ref="L10:L16" si="0">K10/I10</f>
        <v>0</v>
      </c>
      <c r="M10" s="400"/>
      <c r="N10" s="400"/>
      <c r="O10" s="400"/>
    </row>
    <row r="11" spans="1:15" s="2" customFormat="1" ht="28.9" customHeight="1" x14ac:dyDescent="0.3">
      <c r="B11" s="10" t="s">
        <v>831</v>
      </c>
      <c r="C11" s="115">
        <v>0</v>
      </c>
      <c r="D11" s="17"/>
      <c r="E11" s="115">
        <v>0</v>
      </c>
      <c r="F11" s="17"/>
      <c r="G11" s="115">
        <v>0</v>
      </c>
      <c r="H11" s="17"/>
      <c r="I11" s="115">
        <v>2500</v>
      </c>
      <c r="J11" s="135"/>
      <c r="K11" s="86"/>
      <c r="L11" s="77"/>
      <c r="M11" s="400"/>
      <c r="N11" s="400"/>
      <c r="O11" s="400"/>
    </row>
    <row r="12" spans="1:15" s="2" customFormat="1" ht="28.9" customHeight="1" x14ac:dyDescent="0.3">
      <c r="B12" s="10" t="s">
        <v>735</v>
      </c>
      <c r="C12" s="115">
        <v>0</v>
      </c>
      <c r="D12" s="17"/>
      <c r="E12" s="115">
        <v>0</v>
      </c>
      <c r="F12" s="17"/>
      <c r="G12" s="115">
        <v>0</v>
      </c>
      <c r="H12" s="17"/>
      <c r="I12" s="115">
        <v>0</v>
      </c>
      <c r="J12" s="135"/>
      <c r="K12" s="86"/>
      <c r="L12" s="77"/>
      <c r="M12" s="400"/>
      <c r="N12" s="400"/>
      <c r="O12" s="400"/>
    </row>
    <row r="13" spans="1:15" s="2" customFormat="1" ht="28.9" customHeight="1" x14ac:dyDescent="0.3">
      <c r="B13" s="10" t="s">
        <v>163</v>
      </c>
      <c r="C13" s="115">
        <v>2718.62</v>
      </c>
      <c r="D13" s="17"/>
      <c r="E13" s="115">
        <v>65000</v>
      </c>
      <c r="F13" s="17"/>
      <c r="G13" s="115">
        <v>20000</v>
      </c>
      <c r="H13" s="17"/>
      <c r="I13" s="115">
        <v>0</v>
      </c>
      <c r="J13" s="135"/>
      <c r="K13" s="86">
        <v>0</v>
      </c>
      <c r="L13" s="100" t="e">
        <f t="shared" si="0"/>
        <v>#DIV/0!</v>
      </c>
      <c r="M13" s="400"/>
      <c r="N13" s="400"/>
      <c r="O13" s="400"/>
    </row>
    <row r="14" spans="1:15" s="2" customFormat="1" ht="28.9" customHeight="1" x14ac:dyDescent="0.3">
      <c r="B14" s="8" t="s">
        <v>36</v>
      </c>
      <c r="C14" s="113">
        <v>0</v>
      </c>
      <c r="D14" s="16"/>
      <c r="E14" s="113">
        <v>1000</v>
      </c>
      <c r="F14" s="16"/>
      <c r="G14" s="113">
        <v>1000</v>
      </c>
      <c r="H14" s="16"/>
      <c r="I14" s="113">
        <v>1000</v>
      </c>
      <c r="J14" s="135"/>
      <c r="K14" s="85">
        <v>0</v>
      </c>
      <c r="L14" s="77">
        <f t="shared" si="0"/>
        <v>0</v>
      </c>
      <c r="M14" s="400"/>
      <c r="N14" s="400"/>
      <c r="O14" s="400"/>
    </row>
    <row r="15" spans="1:15" s="2" customFormat="1" ht="28.9" customHeight="1" x14ac:dyDescent="0.3">
      <c r="B15" s="10" t="s">
        <v>138</v>
      </c>
      <c r="C15" s="115">
        <v>2400</v>
      </c>
      <c r="D15" s="17"/>
      <c r="E15" s="115">
        <v>2400</v>
      </c>
      <c r="F15" s="17"/>
      <c r="G15" s="115">
        <v>1200</v>
      </c>
      <c r="H15" s="17"/>
      <c r="I15" s="115">
        <v>2400</v>
      </c>
      <c r="J15" s="135"/>
      <c r="K15" s="86"/>
      <c r="L15" s="77"/>
      <c r="M15" s="400"/>
      <c r="N15" s="400"/>
      <c r="O15" s="400"/>
    </row>
    <row r="16" spans="1:15" s="2" customFormat="1" ht="28.9" customHeight="1" x14ac:dyDescent="0.3">
      <c r="B16" s="10" t="s">
        <v>46</v>
      </c>
      <c r="C16" s="115">
        <v>1180</v>
      </c>
      <c r="D16" s="17"/>
      <c r="E16" s="115">
        <v>1250</v>
      </c>
      <c r="F16" s="17"/>
      <c r="G16" s="115">
        <v>1000</v>
      </c>
      <c r="H16" s="17"/>
      <c r="I16" s="115">
        <v>1250</v>
      </c>
      <c r="J16" s="135"/>
      <c r="K16" s="86">
        <v>0</v>
      </c>
      <c r="L16" s="77">
        <f t="shared" si="0"/>
        <v>0</v>
      </c>
      <c r="M16" s="400"/>
      <c r="N16" s="400"/>
      <c r="O16" s="400"/>
    </row>
    <row r="17" spans="1:15" s="2" customFormat="1" ht="24.95" customHeight="1" x14ac:dyDescent="0.3">
      <c r="B17" s="10" t="s">
        <v>612</v>
      </c>
      <c r="C17" s="115">
        <v>0</v>
      </c>
      <c r="D17" s="17"/>
      <c r="E17" s="303"/>
      <c r="F17" s="305"/>
      <c r="G17" s="303"/>
      <c r="H17" s="305"/>
      <c r="I17" s="303"/>
      <c r="J17" s="135"/>
      <c r="K17" s="86">
        <v>0</v>
      </c>
      <c r="L17" s="77" t="e">
        <f t="shared" ref="L17:L38" si="1">K17/I17</f>
        <v>#DIV/0!</v>
      </c>
      <c r="M17" s="400"/>
      <c r="N17" s="400"/>
      <c r="O17" s="400"/>
    </row>
    <row r="18" spans="1:15" s="2" customFormat="1" ht="28.9" customHeight="1" x14ac:dyDescent="0.3">
      <c r="B18" s="287" t="s">
        <v>606</v>
      </c>
      <c r="C18" s="115">
        <v>0</v>
      </c>
      <c r="D18" s="17"/>
      <c r="E18" s="115">
        <v>10000</v>
      </c>
      <c r="F18" s="17"/>
      <c r="G18" s="115">
        <v>0</v>
      </c>
      <c r="H18" s="17"/>
      <c r="I18" s="115">
        <v>10000</v>
      </c>
      <c r="J18" s="135"/>
      <c r="K18" s="86"/>
      <c r="L18" s="77"/>
      <c r="M18" s="400"/>
      <c r="N18" s="400"/>
      <c r="O18" s="400"/>
    </row>
    <row r="19" spans="1:15" s="2" customFormat="1" ht="28.9" customHeight="1" x14ac:dyDescent="0.3">
      <c r="B19" s="287" t="s">
        <v>605</v>
      </c>
      <c r="C19" s="115">
        <v>22635.07</v>
      </c>
      <c r="D19" s="17"/>
      <c r="E19" s="115">
        <v>10000</v>
      </c>
      <c r="F19" s="17"/>
      <c r="G19" s="115">
        <v>5000</v>
      </c>
      <c r="H19" s="17"/>
      <c r="I19" s="115">
        <v>10000</v>
      </c>
      <c r="J19" s="135"/>
      <c r="K19" s="86"/>
      <c r="L19" s="77"/>
      <c r="M19" s="400"/>
      <c r="N19" s="400"/>
      <c r="O19" s="400"/>
    </row>
    <row r="20" spans="1:15" s="2" customFormat="1" ht="28.9" customHeight="1" x14ac:dyDescent="0.3">
      <c r="B20" s="287" t="s">
        <v>604</v>
      </c>
      <c r="C20" s="115">
        <v>0</v>
      </c>
      <c r="D20" s="17"/>
      <c r="E20" s="115">
        <v>10000</v>
      </c>
      <c r="F20" s="17"/>
      <c r="G20" s="115">
        <v>0</v>
      </c>
      <c r="H20" s="17"/>
      <c r="I20" s="115">
        <v>10000</v>
      </c>
      <c r="J20" s="135"/>
      <c r="K20" s="86"/>
      <c r="L20" s="77"/>
      <c r="M20" s="400"/>
      <c r="N20" s="400"/>
      <c r="O20" s="400"/>
    </row>
    <row r="21" spans="1:15" s="2" customFormat="1" ht="28.9" customHeight="1" x14ac:dyDescent="0.3">
      <c r="B21" s="287" t="s">
        <v>607</v>
      </c>
      <c r="C21" s="115">
        <v>0</v>
      </c>
      <c r="D21" s="17"/>
      <c r="E21" s="115">
        <v>400</v>
      </c>
      <c r="F21" s="17"/>
      <c r="G21" s="115">
        <v>0</v>
      </c>
      <c r="H21" s="17"/>
      <c r="I21" s="115">
        <v>400</v>
      </c>
      <c r="J21" s="135"/>
      <c r="K21" s="86"/>
      <c r="L21" s="77"/>
      <c r="M21" s="400"/>
      <c r="N21" s="400"/>
      <c r="O21" s="400"/>
    </row>
    <row r="22" spans="1:15" s="2" customFormat="1" ht="28.9" customHeight="1" x14ac:dyDescent="0.3">
      <c r="B22" s="287" t="s">
        <v>608</v>
      </c>
      <c r="C22" s="115">
        <v>4309.51</v>
      </c>
      <c r="D22" s="17"/>
      <c r="E22" s="115">
        <v>15000</v>
      </c>
      <c r="F22" s="17"/>
      <c r="G22" s="115">
        <v>12000</v>
      </c>
      <c r="H22" s="17"/>
      <c r="I22" s="115">
        <v>15000</v>
      </c>
      <c r="J22" s="135"/>
      <c r="K22" s="86"/>
      <c r="L22" s="77"/>
      <c r="M22" s="400"/>
      <c r="N22" s="400"/>
      <c r="O22" s="400"/>
    </row>
    <row r="23" spans="1:15" s="2" customFormat="1" ht="28.9" customHeight="1" x14ac:dyDescent="0.3">
      <c r="B23" s="287" t="s">
        <v>609</v>
      </c>
      <c r="C23" s="115">
        <v>0</v>
      </c>
      <c r="D23" s="17"/>
      <c r="E23" s="115">
        <v>1000</v>
      </c>
      <c r="F23" s="17"/>
      <c r="G23" s="115">
        <v>2500</v>
      </c>
      <c r="H23" s="17"/>
      <c r="I23" s="115">
        <v>2500</v>
      </c>
      <c r="J23" s="135"/>
      <c r="K23" s="86"/>
      <c r="L23" s="77"/>
      <c r="M23" s="400"/>
      <c r="N23" s="400"/>
      <c r="O23" s="400"/>
    </row>
    <row r="24" spans="1:15" s="2" customFormat="1" ht="28.9" customHeight="1" x14ac:dyDescent="0.3">
      <c r="B24" s="10" t="s">
        <v>501</v>
      </c>
      <c r="C24" s="115">
        <v>2254.25</v>
      </c>
      <c r="D24" s="17"/>
      <c r="E24" s="115">
        <v>10000</v>
      </c>
      <c r="F24" s="17"/>
      <c r="G24" s="115">
        <v>7500</v>
      </c>
      <c r="H24" s="17"/>
      <c r="I24" s="115">
        <v>10000</v>
      </c>
      <c r="J24" s="135"/>
      <c r="K24" s="86"/>
      <c r="L24" s="77"/>
      <c r="M24" s="400"/>
      <c r="N24" s="400"/>
      <c r="O24" s="400"/>
    </row>
    <row r="25" spans="1:15" s="2" customFormat="1" ht="28.9" customHeight="1" x14ac:dyDescent="0.3">
      <c r="B25" s="10" t="s">
        <v>42</v>
      </c>
      <c r="C25" s="115">
        <v>1953.5</v>
      </c>
      <c r="D25" s="17"/>
      <c r="E25" s="115">
        <v>10000</v>
      </c>
      <c r="F25" s="17"/>
      <c r="G25" s="115">
        <v>7500</v>
      </c>
      <c r="H25" s="17"/>
      <c r="I25" s="115">
        <v>10000</v>
      </c>
      <c r="J25" s="135"/>
      <c r="K25" s="86">
        <v>0</v>
      </c>
      <c r="L25" s="77">
        <f t="shared" ref="L25:L37" si="2">K25/I25</f>
        <v>0</v>
      </c>
      <c r="M25" s="400"/>
      <c r="N25" s="400"/>
      <c r="O25" s="400"/>
    </row>
    <row r="26" spans="1:15" s="2" customFormat="1" ht="28.9" customHeight="1" x14ac:dyDescent="0.3">
      <c r="B26" s="10" t="s">
        <v>44</v>
      </c>
      <c r="C26" s="115">
        <v>11048.35</v>
      </c>
      <c r="D26" s="17"/>
      <c r="E26" s="115">
        <v>15000</v>
      </c>
      <c r="F26" s="17"/>
      <c r="G26" s="115">
        <v>12000</v>
      </c>
      <c r="H26" s="17"/>
      <c r="I26" s="115">
        <v>15000</v>
      </c>
      <c r="J26" s="135"/>
      <c r="K26" s="86">
        <v>0</v>
      </c>
      <c r="L26" s="77">
        <f t="shared" si="2"/>
        <v>0</v>
      </c>
      <c r="M26" s="400"/>
      <c r="N26" s="400"/>
      <c r="O26" s="400"/>
    </row>
    <row r="27" spans="1:15" s="2" customFormat="1" ht="28.9" customHeight="1" x14ac:dyDescent="0.3">
      <c r="B27" s="10" t="s">
        <v>43</v>
      </c>
      <c r="C27" s="115">
        <v>58.95</v>
      </c>
      <c r="D27" s="17"/>
      <c r="E27" s="115">
        <v>2500</v>
      </c>
      <c r="F27" s="17"/>
      <c r="G27" s="115">
        <v>1500</v>
      </c>
      <c r="H27" s="17"/>
      <c r="I27" s="115">
        <v>2500</v>
      </c>
      <c r="J27" s="135"/>
      <c r="K27" s="86">
        <v>0</v>
      </c>
      <c r="L27" s="77">
        <f t="shared" si="2"/>
        <v>0</v>
      </c>
      <c r="M27" s="400"/>
      <c r="N27" s="400"/>
      <c r="O27" s="400"/>
    </row>
    <row r="28" spans="1:15" s="2" customFormat="1" ht="28.9" customHeight="1" x14ac:dyDescent="0.3">
      <c r="A28" s="69"/>
      <c r="B28" s="10" t="s">
        <v>405</v>
      </c>
      <c r="C28" s="115">
        <v>34367.480000000003</v>
      </c>
      <c r="D28" s="17"/>
      <c r="E28" s="115">
        <v>40000</v>
      </c>
      <c r="F28" s="17"/>
      <c r="G28" s="115">
        <v>35000</v>
      </c>
      <c r="H28" s="17"/>
      <c r="I28" s="115">
        <v>40000</v>
      </c>
      <c r="J28" s="135"/>
      <c r="K28" s="86">
        <v>0</v>
      </c>
      <c r="L28" s="77">
        <f t="shared" si="2"/>
        <v>0</v>
      </c>
      <c r="M28" s="400"/>
      <c r="N28" s="400"/>
      <c r="O28" s="400"/>
    </row>
    <row r="29" spans="1:15" s="2" customFormat="1" ht="28.9" customHeight="1" x14ac:dyDescent="0.3">
      <c r="B29" s="10" t="s">
        <v>41</v>
      </c>
      <c r="C29" s="115">
        <v>0</v>
      </c>
      <c r="D29" s="17"/>
      <c r="E29" s="115">
        <v>100</v>
      </c>
      <c r="F29" s="17"/>
      <c r="G29" s="115">
        <v>100</v>
      </c>
      <c r="H29" s="17"/>
      <c r="I29" s="115">
        <v>0</v>
      </c>
      <c r="J29" s="135"/>
      <c r="K29" s="86">
        <v>0</v>
      </c>
      <c r="L29" s="77" t="e">
        <f t="shared" si="2"/>
        <v>#DIV/0!</v>
      </c>
      <c r="M29" s="400"/>
      <c r="N29" s="400"/>
      <c r="O29" s="400"/>
    </row>
    <row r="30" spans="1:15" s="2" customFormat="1" ht="28.9" customHeight="1" x14ac:dyDescent="0.3">
      <c r="B30" s="10" t="s">
        <v>40</v>
      </c>
      <c r="C30" s="115">
        <v>7344</v>
      </c>
      <c r="D30" s="17"/>
      <c r="E30" s="115">
        <v>8000</v>
      </c>
      <c r="F30" s="17"/>
      <c r="G30" s="115">
        <v>8000</v>
      </c>
      <c r="H30" s="17"/>
      <c r="I30" s="115">
        <v>8000</v>
      </c>
      <c r="J30" s="135"/>
      <c r="K30" s="86">
        <v>0</v>
      </c>
      <c r="L30" s="77">
        <f t="shared" si="2"/>
        <v>0</v>
      </c>
      <c r="M30" s="400"/>
      <c r="N30" s="400"/>
      <c r="O30" s="400"/>
    </row>
    <row r="31" spans="1:15" s="2" customFormat="1" ht="28.9" customHeight="1" x14ac:dyDescent="0.3">
      <c r="B31" s="10" t="s">
        <v>39</v>
      </c>
      <c r="C31" s="115">
        <v>0</v>
      </c>
      <c r="D31" s="17"/>
      <c r="E31" s="115">
        <v>1000</v>
      </c>
      <c r="F31" s="17"/>
      <c r="G31" s="115">
        <v>750</v>
      </c>
      <c r="H31" s="17"/>
      <c r="I31" s="115">
        <v>1000</v>
      </c>
      <c r="J31" s="135"/>
      <c r="K31" s="86">
        <v>0</v>
      </c>
      <c r="L31" s="77">
        <f t="shared" si="2"/>
        <v>0</v>
      </c>
      <c r="M31" s="400"/>
      <c r="N31" s="400"/>
      <c r="O31" s="400"/>
    </row>
    <row r="32" spans="1:15" s="133" customFormat="1" ht="37.9" customHeight="1" x14ac:dyDescent="0.3">
      <c r="A32" s="293"/>
      <c r="B32" s="288" t="s">
        <v>497</v>
      </c>
      <c r="C32" s="115">
        <v>0</v>
      </c>
      <c r="D32" s="289"/>
      <c r="E32" s="115">
        <v>0</v>
      </c>
      <c r="F32" s="289"/>
      <c r="G32" s="115">
        <v>0</v>
      </c>
      <c r="H32" s="289"/>
      <c r="I32" s="115">
        <v>0</v>
      </c>
      <c r="J32" s="290"/>
      <c r="K32" s="291"/>
      <c r="L32" s="292"/>
      <c r="M32" s="404"/>
      <c r="N32" s="404"/>
      <c r="O32" s="404"/>
    </row>
    <row r="33" spans="1:23" s="2" customFormat="1" ht="28.9" customHeight="1" x14ac:dyDescent="0.3">
      <c r="B33" s="10" t="s">
        <v>243</v>
      </c>
      <c r="C33" s="115">
        <v>14241</v>
      </c>
      <c r="D33" s="17"/>
      <c r="E33" s="115">
        <v>35000</v>
      </c>
      <c r="F33" s="17"/>
      <c r="G33" s="115">
        <v>30000</v>
      </c>
      <c r="H33" s="17"/>
      <c r="I33" s="115">
        <v>35000</v>
      </c>
      <c r="J33" s="135"/>
      <c r="K33" s="86">
        <v>0</v>
      </c>
      <c r="L33" s="77">
        <f t="shared" si="2"/>
        <v>0</v>
      </c>
      <c r="M33" s="400"/>
      <c r="N33" s="400"/>
      <c r="O33" s="400"/>
    </row>
    <row r="34" spans="1:23" s="2" customFormat="1" ht="25.15" customHeight="1" x14ac:dyDescent="0.3">
      <c r="B34" s="10" t="s">
        <v>362</v>
      </c>
      <c r="C34" s="303"/>
      <c r="D34" s="305"/>
      <c r="E34" s="303"/>
      <c r="F34" s="305"/>
      <c r="G34" s="303"/>
      <c r="H34" s="305"/>
      <c r="I34" s="303"/>
      <c r="J34" s="135"/>
      <c r="K34" s="389"/>
      <c r="L34" s="390"/>
      <c r="M34" s="400"/>
      <c r="N34" s="400"/>
      <c r="O34" s="400"/>
    </row>
    <row r="35" spans="1:23" s="2" customFormat="1" ht="28.9" customHeight="1" x14ac:dyDescent="0.3">
      <c r="B35" s="287" t="s">
        <v>704</v>
      </c>
      <c r="C35" s="115">
        <v>183.72</v>
      </c>
      <c r="D35" s="17"/>
      <c r="E35" s="115">
        <v>100</v>
      </c>
      <c r="F35" s="17"/>
      <c r="G35" s="115">
        <v>92</v>
      </c>
      <c r="H35" s="17"/>
      <c r="I35" s="115">
        <v>200</v>
      </c>
      <c r="J35" s="135"/>
      <c r="K35" s="86"/>
      <c r="L35" s="77"/>
      <c r="M35" s="400"/>
      <c r="N35" s="400"/>
      <c r="O35" s="400"/>
    </row>
    <row r="36" spans="1:23" s="2" customFormat="1" ht="28.9" customHeight="1" x14ac:dyDescent="0.3">
      <c r="A36" s="157"/>
      <c r="B36" s="10" t="s">
        <v>292</v>
      </c>
      <c r="C36" s="115">
        <v>0</v>
      </c>
      <c r="D36" s="17"/>
      <c r="E36" s="115">
        <v>0</v>
      </c>
      <c r="F36" s="17"/>
      <c r="G36" s="115">
        <v>0</v>
      </c>
      <c r="H36" s="17"/>
      <c r="I36" s="115">
        <v>0</v>
      </c>
      <c r="J36" s="135"/>
      <c r="K36" s="86">
        <v>0</v>
      </c>
      <c r="L36" s="77" t="e">
        <f t="shared" si="2"/>
        <v>#DIV/0!</v>
      </c>
      <c r="M36" s="400"/>
      <c r="N36" s="400"/>
      <c r="O36" s="400"/>
    </row>
    <row r="37" spans="1:23" s="2" customFormat="1" ht="28.9" customHeight="1" x14ac:dyDescent="0.3">
      <c r="B37" s="10" t="s">
        <v>143</v>
      </c>
      <c r="C37" s="115">
        <v>5358.82</v>
      </c>
      <c r="D37" s="17"/>
      <c r="E37" s="115">
        <v>7500</v>
      </c>
      <c r="F37" s="17"/>
      <c r="G37" s="115">
        <v>7500</v>
      </c>
      <c r="H37" s="17"/>
      <c r="I37" s="115">
        <v>7500</v>
      </c>
      <c r="J37" s="135"/>
      <c r="K37" s="86">
        <v>0</v>
      </c>
      <c r="L37" s="77">
        <f t="shared" si="2"/>
        <v>0</v>
      </c>
      <c r="M37" s="400"/>
      <c r="N37" s="400"/>
      <c r="O37" s="400"/>
    </row>
    <row r="38" spans="1:23" s="2" customFormat="1" ht="28.9" customHeight="1" x14ac:dyDescent="0.3">
      <c r="B38" s="10" t="s">
        <v>404</v>
      </c>
      <c r="C38" s="115">
        <v>1900</v>
      </c>
      <c r="D38" s="17"/>
      <c r="E38" s="115">
        <v>1900</v>
      </c>
      <c r="F38" s="17"/>
      <c r="G38" s="115">
        <v>1900</v>
      </c>
      <c r="H38" s="17"/>
      <c r="I38" s="115">
        <v>1900</v>
      </c>
      <c r="J38" s="135"/>
      <c r="K38" s="86">
        <v>0</v>
      </c>
      <c r="L38" s="77">
        <f t="shared" si="1"/>
        <v>0</v>
      </c>
      <c r="M38" s="400"/>
      <c r="N38" s="400"/>
      <c r="O38" s="400"/>
    </row>
    <row r="39" spans="1:23" s="2" customFormat="1" ht="28.9" customHeight="1" thickBot="1" x14ac:dyDescent="0.35">
      <c r="B39" s="8" t="s">
        <v>144</v>
      </c>
      <c r="C39" s="116">
        <v>7246</v>
      </c>
      <c r="D39" s="18"/>
      <c r="E39" s="116">
        <v>18000</v>
      </c>
      <c r="F39" s="18"/>
      <c r="G39" s="116">
        <v>18000</v>
      </c>
      <c r="H39" s="18"/>
      <c r="I39" s="116">
        <v>18000</v>
      </c>
      <c r="J39" s="135"/>
      <c r="K39" s="96">
        <v>0</v>
      </c>
      <c r="L39" s="78">
        <f>K39/I39</f>
        <v>0</v>
      </c>
      <c r="M39" s="400"/>
      <c r="N39" s="400"/>
      <c r="O39" s="400"/>
    </row>
    <row r="40" spans="1:23" s="5" customFormat="1" ht="30" customHeight="1" x14ac:dyDescent="0.3">
      <c r="A40" s="655" t="s">
        <v>47</v>
      </c>
      <c r="B40" s="655"/>
      <c r="C40" s="118">
        <f>SUM(C7:C39)</f>
        <v>217697.59000000005</v>
      </c>
      <c r="D40" s="21"/>
      <c r="E40" s="118">
        <f>SUM(E7:E39)</f>
        <v>374150</v>
      </c>
      <c r="F40" s="21"/>
      <c r="G40" s="118">
        <f>SUM(G7:G39)</f>
        <v>282292</v>
      </c>
      <c r="H40" s="21"/>
      <c r="I40" s="118">
        <f>SUM(I7:I39)</f>
        <v>334200</v>
      </c>
      <c r="K40" s="87">
        <f>SUM(K7:K39)</f>
        <v>0</v>
      </c>
      <c r="L40" s="84"/>
      <c r="M40" s="118"/>
      <c r="N40" s="118"/>
      <c r="O40" s="118"/>
      <c r="W40" s="52"/>
    </row>
    <row r="41" spans="1:23" ht="30" customHeight="1" x14ac:dyDescent="0.3">
      <c r="E41" s="114"/>
      <c r="H41" s="393"/>
      <c r="I41" s="114"/>
    </row>
    <row r="42" spans="1:23" s="26" customFormat="1" ht="30" hidden="1" customHeight="1" x14ac:dyDescent="0.3">
      <c r="B42" s="406" t="s">
        <v>708</v>
      </c>
      <c r="C42" s="407">
        <f>(I40-E40)/E40</f>
        <v>-0.10677535747694775</v>
      </c>
      <c r="M42" s="400"/>
      <c r="N42" s="400"/>
      <c r="O42" s="400"/>
    </row>
  </sheetData>
  <mergeCells count="4">
    <mergeCell ref="A2:I2"/>
    <mergeCell ref="A4:B4"/>
    <mergeCell ref="A6:B6"/>
    <mergeCell ref="A40:B40"/>
  </mergeCells>
  <printOptions horizontalCentered="1"/>
  <pageMargins left="0.7" right="0.7" top="1.25" bottom="0.7" header="0.8" footer="0.3"/>
  <pageSetup scale="55" orientation="portrait" horizontalDpi="4294967295" verticalDpi="4294967295" r:id="rId1"/>
  <headerFooter>
    <oddHeader>&amp;C&amp;"Times New Roman,Bold Italic"&amp;22BORDEN COUNTY - 2025 BUDGET</oddHeader>
    <oddFooter>&amp;C&amp;"Times New Roman,Regular"&amp;16 16</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39997558519241921"/>
  </sheetPr>
  <dimension ref="A2:O41"/>
  <sheetViews>
    <sheetView topLeftCell="A13" zoomScale="80" zoomScaleNormal="80" workbookViewId="0">
      <selection activeCell="I28" sqref="I28"/>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23</v>
      </c>
      <c r="B2" s="656"/>
      <c r="C2" s="656"/>
      <c r="D2" s="656"/>
      <c r="E2" s="656"/>
      <c r="F2" s="656"/>
      <c r="G2" s="656"/>
      <c r="H2" s="656"/>
      <c r="I2" s="656"/>
      <c r="K2" s="38"/>
      <c r="L2" s="38"/>
    </row>
    <row r="3" spans="1:15" s="2" customFormat="1" ht="30" customHeight="1" x14ac:dyDescent="0.3">
      <c r="M3" s="400"/>
      <c r="N3" s="400"/>
      <c r="O3" s="400"/>
    </row>
    <row r="4" spans="1:15" ht="30" customHeight="1" x14ac:dyDescent="0.3">
      <c r="A4" s="655" t="s">
        <v>4</v>
      </c>
      <c r="B4" s="655"/>
      <c r="C4" s="4" t="s">
        <v>0</v>
      </c>
      <c r="D4" s="22"/>
      <c r="E4" s="4" t="s">
        <v>1</v>
      </c>
      <c r="F4" s="22"/>
      <c r="G4" s="4" t="s">
        <v>2</v>
      </c>
      <c r="H4" s="22"/>
      <c r="I4" s="4" t="s">
        <v>1</v>
      </c>
      <c r="K4" s="80" t="s">
        <v>139</v>
      </c>
      <c r="L4" s="186" t="s">
        <v>354</v>
      </c>
    </row>
    <row r="5" spans="1:15" ht="30" customHeight="1" x14ac:dyDescent="0.3">
      <c r="A5" s="6"/>
      <c r="B5" s="6"/>
      <c r="C5" s="7">
        <v>2023</v>
      </c>
      <c r="D5" s="23"/>
      <c r="E5" s="7">
        <v>2024</v>
      </c>
      <c r="F5" s="23"/>
      <c r="G5" s="7">
        <v>2024</v>
      </c>
      <c r="H5" s="23"/>
      <c r="I5" s="7">
        <v>2025</v>
      </c>
      <c r="J5" s="190"/>
      <c r="K5" s="81">
        <v>2020</v>
      </c>
      <c r="L5" s="191" t="s">
        <v>355</v>
      </c>
    </row>
    <row r="6" spans="1:15" ht="30" customHeight="1" x14ac:dyDescent="0.3">
      <c r="A6" s="655" t="s">
        <v>122</v>
      </c>
      <c r="B6" s="663"/>
      <c r="C6" s="59"/>
      <c r="D6" s="29"/>
      <c r="E6" s="59"/>
      <c r="F6" s="29"/>
      <c r="G6" s="59"/>
      <c r="H6" s="29"/>
      <c r="I6" s="59"/>
      <c r="K6" s="72"/>
      <c r="L6" s="83"/>
    </row>
    <row r="7" spans="1:15" ht="30" customHeight="1" x14ac:dyDescent="0.3">
      <c r="A7" s="70"/>
      <c r="B7" s="8" t="s">
        <v>261</v>
      </c>
      <c r="C7" s="113">
        <v>0</v>
      </c>
      <c r="D7" s="16"/>
      <c r="E7" s="113">
        <v>4500</v>
      </c>
      <c r="F7" s="16"/>
      <c r="G7" s="113">
        <v>4500</v>
      </c>
      <c r="H7" s="16"/>
      <c r="I7" s="113">
        <v>4500</v>
      </c>
      <c r="J7" s="190"/>
      <c r="K7" s="221">
        <v>0</v>
      </c>
      <c r="L7" s="77">
        <f t="shared" ref="L7:L38" si="0">K7/I7</f>
        <v>0</v>
      </c>
    </row>
    <row r="8" spans="1:15" ht="30" customHeight="1" x14ac:dyDescent="0.3">
      <c r="A8" s="2"/>
      <c r="B8" s="10" t="s">
        <v>262</v>
      </c>
      <c r="C8" s="115">
        <v>0</v>
      </c>
      <c r="D8" s="17"/>
      <c r="E8" s="115"/>
      <c r="F8" s="17"/>
      <c r="G8" s="115">
        <v>0</v>
      </c>
      <c r="H8" s="17"/>
      <c r="I8" s="115">
        <v>0</v>
      </c>
      <c r="J8" s="190"/>
      <c r="K8" s="222">
        <v>0</v>
      </c>
      <c r="L8" s="77" t="e">
        <f t="shared" si="0"/>
        <v>#DIV/0!</v>
      </c>
    </row>
    <row r="9" spans="1:15" ht="30" customHeight="1" x14ac:dyDescent="0.3">
      <c r="A9" s="2"/>
      <c r="B9" s="10" t="s">
        <v>48</v>
      </c>
      <c r="C9" s="115">
        <v>0</v>
      </c>
      <c r="D9" s="17"/>
      <c r="E9" s="115"/>
      <c r="F9" s="17"/>
      <c r="G9" s="115">
        <v>0</v>
      </c>
      <c r="H9" s="17"/>
      <c r="I9" s="115">
        <v>0</v>
      </c>
      <c r="J9" s="190"/>
      <c r="K9" s="221">
        <v>0</v>
      </c>
      <c r="L9" s="77" t="e">
        <f t="shared" si="0"/>
        <v>#DIV/0!</v>
      </c>
    </row>
    <row r="10" spans="1:15" ht="30" customHeight="1" x14ac:dyDescent="0.3">
      <c r="A10" s="2"/>
      <c r="B10" s="10" t="s">
        <v>263</v>
      </c>
      <c r="C10" s="165">
        <v>29144.84</v>
      </c>
      <c r="D10" s="41"/>
      <c r="E10" s="165">
        <v>15000</v>
      </c>
      <c r="F10" s="41"/>
      <c r="G10" s="165">
        <v>35000</v>
      </c>
      <c r="H10" s="41"/>
      <c r="I10" s="165">
        <v>30000</v>
      </c>
      <c r="J10" s="190"/>
      <c r="K10" s="222">
        <v>0</v>
      </c>
      <c r="L10" s="77">
        <f t="shared" si="0"/>
        <v>0</v>
      </c>
    </row>
    <row r="11" spans="1:15" ht="30" customHeight="1" x14ac:dyDescent="0.3">
      <c r="A11" s="2"/>
      <c r="B11" s="10" t="s">
        <v>358</v>
      </c>
      <c r="C11" s="165">
        <v>0</v>
      </c>
      <c r="D11" s="41"/>
      <c r="E11" s="165">
        <v>60000</v>
      </c>
      <c r="F11" s="41"/>
      <c r="G11" s="165">
        <v>0</v>
      </c>
      <c r="H11" s="41"/>
      <c r="I11" s="165">
        <v>0</v>
      </c>
      <c r="J11" s="190"/>
      <c r="K11" s="222">
        <v>0</v>
      </c>
      <c r="L11" s="77" t="e">
        <f t="shared" si="0"/>
        <v>#DIV/0!</v>
      </c>
    </row>
    <row r="12" spans="1:15" ht="30" customHeight="1" x14ac:dyDescent="0.3">
      <c r="A12" s="2"/>
      <c r="B12" s="10" t="s">
        <v>508</v>
      </c>
      <c r="C12" s="165">
        <v>0</v>
      </c>
      <c r="D12" s="41"/>
      <c r="E12" s="165">
        <v>20620</v>
      </c>
      <c r="F12" s="41"/>
      <c r="G12" s="165">
        <v>20620</v>
      </c>
      <c r="H12" s="41"/>
      <c r="I12" s="165">
        <v>20620</v>
      </c>
      <c r="J12" s="190"/>
      <c r="K12" s="222">
        <v>0</v>
      </c>
      <c r="L12" s="77">
        <f t="shared" si="0"/>
        <v>0</v>
      </c>
    </row>
    <row r="13" spans="1:15" ht="24.95" customHeight="1" x14ac:dyDescent="0.3">
      <c r="A13" s="131"/>
      <c r="B13" s="10" t="s">
        <v>248</v>
      </c>
      <c r="C13" s="297"/>
      <c r="D13" s="304"/>
      <c r="E13" s="297"/>
      <c r="F13" s="304"/>
      <c r="G13" s="297"/>
      <c r="H13" s="304"/>
      <c r="I13" s="297"/>
      <c r="J13" s="190"/>
      <c r="K13" s="231"/>
      <c r="L13" s="129"/>
    </row>
    <row r="14" spans="1:15" ht="24.95" customHeight="1" x14ac:dyDescent="0.3">
      <c r="A14" s="131"/>
      <c r="B14" s="10" t="s">
        <v>406</v>
      </c>
      <c r="C14" s="297"/>
      <c r="D14" s="304"/>
      <c r="E14" s="297"/>
      <c r="F14" s="304"/>
      <c r="G14" s="297"/>
      <c r="H14" s="304"/>
      <c r="I14" s="297"/>
      <c r="J14" s="190"/>
      <c r="K14" s="231"/>
      <c r="L14" s="129"/>
    </row>
    <row r="15" spans="1:15" ht="30" customHeight="1" x14ac:dyDescent="0.3">
      <c r="A15" s="131"/>
      <c r="B15" s="287" t="s">
        <v>429</v>
      </c>
      <c r="C15" s="165">
        <v>7812.45</v>
      </c>
      <c r="D15" s="41"/>
      <c r="E15" s="165"/>
      <c r="F15" s="41"/>
      <c r="G15" s="165">
        <v>0</v>
      </c>
      <c r="H15" s="41"/>
      <c r="I15" s="165">
        <v>5000</v>
      </c>
      <c r="J15" s="190"/>
      <c r="K15" s="231"/>
      <c r="L15" s="129"/>
    </row>
    <row r="16" spans="1:15" ht="35.1" customHeight="1" x14ac:dyDescent="0.3">
      <c r="A16" s="131"/>
      <c r="B16" s="283" t="s">
        <v>823</v>
      </c>
      <c r="C16" s="165">
        <v>43307.09</v>
      </c>
      <c r="D16" s="41"/>
      <c r="E16" s="165">
        <v>105000</v>
      </c>
      <c r="F16" s="41"/>
      <c r="G16" s="165">
        <v>30000</v>
      </c>
      <c r="H16" s="41"/>
      <c r="I16" s="165">
        <v>114000</v>
      </c>
      <c r="J16" s="190"/>
      <c r="K16" s="231"/>
      <c r="L16" s="129"/>
    </row>
    <row r="17" spans="1:12" ht="35.1" customHeight="1" x14ac:dyDescent="0.3">
      <c r="A17" s="131"/>
      <c r="B17" s="281" t="s">
        <v>822</v>
      </c>
      <c r="C17" s="165">
        <v>31416</v>
      </c>
      <c r="D17" s="41"/>
      <c r="E17" s="165">
        <v>0</v>
      </c>
      <c r="F17" s="41"/>
      <c r="G17" s="165">
        <v>20390</v>
      </c>
      <c r="H17" s="41"/>
      <c r="I17" s="165">
        <v>0</v>
      </c>
      <c r="J17" s="190"/>
      <c r="K17" s="231"/>
      <c r="L17" s="129"/>
    </row>
    <row r="18" spans="1:12" ht="30" customHeight="1" x14ac:dyDescent="0.3">
      <c r="A18" s="2"/>
      <c r="B18" s="10" t="s">
        <v>482</v>
      </c>
      <c r="C18" s="115">
        <v>644.79</v>
      </c>
      <c r="D18" s="17"/>
      <c r="E18" s="115">
        <v>15000</v>
      </c>
      <c r="F18" s="17"/>
      <c r="G18" s="115">
        <v>5000</v>
      </c>
      <c r="H18" s="17"/>
      <c r="I18" s="115">
        <v>5000</v>
      </c>
      <c r="J18" s="190"/>
      <c r="K18" s="222">
        <v>0</v>
      </c>
      <c r="L18" s="77">
        <f t="shared" si="0"/>
        <v>0</v>
      </c>
    </row>
    <row r="19" spans="1:12" ht="30" customHeight="1" x14ac:dyDescent="0.3">
      <c r="A19" s="2"/>
      <c r="B19" s="10" t="s">
        <v>310</v>
      </c>
      <c r="C19" s="115">
        <v>1348.82</v>
      </c>
      <c r="D19" s="17"/>
      <c r="E19" s="115">
        <v>3000</v>
      </c>
      <c r="F19" s="17"/>
      <c r="G19" s="115">
        <v>1200</v>
      </c>
      <c r="H19" s="17"/>
      <c r="I19" s="115">
        <v>3000</v>
      </c>
      <c r="J19" s="190"/>
      <c r="K19" s="222">
        <v>0</v>
      </c>
      <c r="L19" s="77">
        <f t="shared" si="0"/>
        <v>0</v>
      </c>
    </row>
    <row r="20" spans="1:12" ht="30" customHeight="1" x14ac:dyDescent="0.3">
      <c r="A20" s="2"/>
      <c r="B20" s="10" t="s">
        <v>244</v>
      </c>
      <c r="C20" s="115">
        <v>64013.2</v>
      </c>
      <c r="D20" s="17"/>
      <c r="E20" s="115">
        <v>50000</v>
      </c>
      <c r="F20" s="17"/>
      <c r="G20" s="115">
        <v>50000</v>
      </c>
      <c r="H20" s="17"/>
      <c r="I20" s="115">
        <v>60000</v>
      </c>
      <c r="J20" s="190"/>
      <c r="K20" s="222">
        <v>0</v>
      </c>
      <c r="L20" s="77">
        <f t="shared" si="0"/>
        <v>0</v>
      </c>
    </row>
    <row r="21" spans="1:12" ht="24.95" customHeight="1" x14ac:dyDescent="0.3">
      <c r="A21" s="2"/>
      <c r="B21" s="10" t="s">
        <v>362</v>
      </c>
      <c r="C21" s="303"/>
      <c r="D21" s="305"/>
      <c r="E21" s="303"/>
      <c r="F21" s="305"/>
      <c r="G21" s="303"/>
      <c r="H21" s="305"/>
      <c r="I21" s="303"/>
      <c r="J21" s="190"/>
      <c r="K21" s="226"/>
      <c r="L21" s="194"/>
    </row>
    <row r="22" spans="1:12" ht="30" customHeight="1" x14ac:dyDescent="0.3">
      <c r="A22" s="2"/>
      <c r="B22" s="287" t="s">
        <v>437</v>
      </c>
      <c r="C22" s="115">
        <v>33194.800000000003</v>
      </c>
      <c r="D22" s="17"/>
      <c r="E22" s="115">
        <v>31300</v>
      </c>
      <c r="F22" s="17"/>
      <c r="G22" s="115">
        <v>28600</v>
      </c>
      <c r="H22" s="17"/>
      <c r="I22" s="115">
        <v>32200</v>
      </c>
      <c r="J22" s="190"/>
      <c r="K22" s="222">
        <v>0</v>
      </c>
      <c r="L22" s="77"/>
    </row>
    <row r="23" spans="1:12" ht="30" customHeight="1" x14ac:dyDescent="0.3">
      <c r="A23" s="2"/>
      <c r="B23" s="287" t="s">
        <v>438</v>
      </c>
      <c r="C23" s="115">
        <v>9247.2000000000007</v>
      </c>
      <c r="D23" s="17"/>
      <c r="E23" s="115">
        <v>15000</v>
      </c>
      <c r="F23" s="17"/>
      <c r="G23" s="115">
        <v>10000</v>
      </c>
      <c r="H23" s="17"/>
      <c r="I23" s="115">
        <v>19000</v>
      </c>
      <c r="J23" s="190"/>
      <c r="K23" s="222">
        <v>0</v>
      </c>
      <c r="L23" s="77"/>
    </row>
    <row r="24" spans="1:12" ht="30" customHeight="1" x14ac:dyDescent="0.3">
      <c r="A24" s="2"/>
      <c r="B24" s="287" t="s">
        <v>693</v>
      </c>
      <c r="C24" s="115">
        <v>6007.98</v>
      </c>
      <c r="D24" s="17"/>
      <c r="E24" s="115">
        <v>9000</v>
      </c>
      <c r="F24" s="17"/>
      <c r="G24" s="115">
        <v>4000</v>
      </c>
      <c r="H24" s="17"/>
      <c r="I24" s="115">
        <v>10000</v>
      </c>
      <c r="J24" s="190"/>
      <c r="K24" s="222">
        <v>0</v>
      </c>
      <c r="L24" s="77"/>
    </row>
    <row r="25" spans="1:12" ht="30" customHeight="1" x14ac:dyDescent="0.3">
      <c r="A25" s="2"/>
      <c r="B25" s="10" t="s">
        <v>245</v>
      </c>
      <c r="C25" s="115">
        <v>614.49</v>
      </c>
      <c r="D25" s="17"/>
      <c r="E25" s="115">
        <v>2000</v>
      </c>
      <c r="F25" s="17"/>
      <c r="G25" s="115">
        <v>1000</v>
      </c>
      <c r="H25" s="17"/>
      <c r="I25" s="115">
        <v>1000</v>
      </c>
      <c r="J25" s="190"/>
      <c r="K25" s="222">
        <v>0</v>
      </c>
      <c r="L25" s="77">
        <f t="shared" si="0"/>
        <v>0</v>
      </c>
    </row>
    <row r="26" spans="1:12" ht="30" customHeight="1" x14ac:dyDescent="0.3">
      <c r="A26" s="2"/>
      <c r="B26" s="10" t="s">
        <v>246</v>
      </c>
      <c r="C26" s="115">
        <v>0</v>
      </c>
      <c r="D26" s="17"/>
      <c r="E26" s="115">
        <v>500</v>
      </c>
      <c r="F26" s="17"/>
      <c r="G26" s="115">
        <v>300</v>
      </c>
      <c r="H26" s="17"/>
      <c r="I26" s="115">
        <v>0</v>
      </c>
      <c r="J26" s="190"/>
      <c r="K26" s="222">
        <v>0</v>
      </c>
      <c r="L26" s="77" t="e">
        <f t="shared" si="0"/>
        <v>#DIV/0!</v>
      </c>
    </row>
    <row r="27" spans="1:12" ht="30" customHeight="1" x14ac:dyDescent="0.3">
      <c r="A27" s="2"/>
      <c r="B27" s="8" t="s">
        <v>683</v>
      </c>
      <c r="C27" s="306"/>
      <c r="D27" s="307"/>
      <c r="E27" s="113"/>
      <c r="F27" s="452"/>
      <c r="G27" s="451"/>
      <c r="H27" s="452"/>
      <c r="I27" s="113">
        <v>1500</v>
      </c>
      <c r="J27" s="190"/>
      <c r="K27" s="222"/>
      <c r="L27" s="77"/>
    </row>
    <row r="28" spans="1:12" ht="30" customHeight="1" x14ac:dyDescent="0.3">
      <c r="A28" s="2"/>
      <c r="B28" s="8" t="s">
        <v>247</v>
      </c>
      <c r="C28" s="113">
        <v>240</v>
      </c>
      <c r="D28" s="16"/>
      <c r="E28" s="113">
        <v>7500</v>
      </c>
      <c r="F28" s="16"/>
      <c r="G28" s="113">
        <v>5000</v>
      </c>
      <c r="H28" s="16"/>
      <c r="I28" s="113">
        <v>5000</v>
      </c>
      <c r="J28" s="190"/>
      <c r="K28" s="222">
        <v>0</v>
      </c>
      <c r="L28" s="77">
        <f t="shared" si="0"/>
        <v>0</v>
      </c>
    </row>
    <row r="29" spans="1:12" ht="30" customHeight="1" x14ac:dyDescent="0.3">
      <c r="A29" s="2"/>
      <c r="B29" s="10" t="s">
        <v>154</v>
      </c>
      <c r="C29" s="115">
        <v>3785.45</v>
      </c>
      <c r="D29" s="17"/>
      <c r="E29" s="115">
        <v>6000</v>
      </c>
      <c r="F29" s="17"/>
      <c r="G29" s="115">
        <v>4000</v>
      </c>
      <c r="H29" s="17"/>
      <c r="I29" s="115">
        <v>6000</v>
      </c>
      <c r="J29" s="190"/>
      <c r="K29" s="222">
        <v>0</v>
      </c>
      <c r="L29" s="77">
        <f t="shared" si="0"/>
        <v>0</v>
      </c>
    </row>
    <row r="30" spans="1:12" ht="24.95" customHeight="1" x14ac:dyDescent="0.3">
      <c r="A30" s="2"/>
      <c r="B30" s="10" t="s">
        <v>307</v>
      </c>
      <c r="C30" s="303"/>
      <c r="D30" s="305"/>
      <c r="E30" s="303"/>
      <c r="F30" s="305"/>
      <c r="G30" s="303"/>
      <c r="H30" s="305"/>
      <c r="I30" s="303"/>
      <c r="J30" s="190"/>
      <c r="K30" s="226"/>
      <c r="L30" s="194"/>
    </row>
    <row r="31" spans="1:12" ht="30" customHeight="1" x14ac:dyDescent="0.3">
      <c r="A31" s="2"/>
      <c r="B31" s="287" t="s">
        <v>439</v>
      </c>
      <c r="C31" s="115">
        <v>9184.01</v>
      </c>
      <c r="D31" s="17"/>
      <c r="E31" s="115">
        <v>14000</v>
      </c>
      <c r="F31" s="17"/>
      <c r="G31" s="115">
        <v>12000</v>
      </c>
      <c r="H31" s="17"/>
      <c r="I31" s="115">
        <v>14000</v>
      </c>
      <c r="J31" s="190"/>
      <c r="K31" s="222">
        <v>0</v>
      </c>
      <c r="L31" s="77">
        <f t="shared" si="0"/>
        <v>0</v>
      </c>
    </row>
    <row r="32" spans="1:12" ht="30" customHeight="1" x14ac:dyDescent="0.3">
      <c r="A32" s="396"/>
      <c r="B32" s="287" t="s">
        <v>613</v>
      </c>
      <c r="C32" s="449">
        <v>473.36</v>
      </c>
      <c r="D32" s="450"/>
      <c r="E32" s="115">
        <v>1000</v>
      </c>
      <c r="F32" s="17"/>
      <c r="G32" s="115">
        <v>750</v>
      </c>
      <c r="H32" s="17"/>
      <c r="I32" s="115">
        <v>1000</v>
      </c>
      <c r="J32" s="190"/>
      <c r="K32" s="222"/>
      <c r="L32" s="77"/>
    </row>
    <row r="33" spans="1:15" ht="30" customHeight="1" x14ac:dyDescent="0.3">
      <c r="A33" s="2"/>
      <c r="B33" s="295" t="s">
        <v>481</v>
      </c>
      <c r="C33" s="115">
        <v>1417.54</v>
      </c>
      <c r="D33" s="17"/>
      <c r="E33" s="115">
        <v>30000</v>
      </c>
      <c r="F33" s="17"/>
      <c r="G33" s="115">
        <v>30000</v>
      </c>
      <c r="H33" s="17"/>
      <c r="I33" s="115">
        <v>30000</v>
      </c>
      <c r="J33" s="190"/>
      <c r="K33" s="222"/>
      <c r="L33" s="77"/>
    </row>
    <row r="34" spans="1:15" ht="24.95" customHeight="1" x14ac:dyDescent="0.3">
      <c r="A34" s="131"/>
      <c r="B34" s="10" t="s">
        <v>484</v>
      </c>
      <c r="C34" s="303"/>
      <c r="D34" s="305"/>
      <c r="E34" s="303"/>
      <c r="F34" s="305"/>
      <c r="G34" s="303"/>
      <c r="H34" s="305"/>
      <c r="I34" s="303"/>
      <c r="J34" s="190"/>
      <c r="K34" s="226"/>
      <c r="L34" s="194"/>
    </row>
    <row r="35" spans="1:15" ht="30" customHeight="1" x14ac:dyDescent="0.3">
      <c r="A35" s="131"/>
      <c r="B35" s="287" t="s">
        <v>440</v>
      </c>
      <c r="C35" s="115">
        <v>10342.02</v>
      </c>
      <c r="D35" s="17"/>
      <c r="E35" s="115">
        <v>7500</v>
      </c>
      <c r="F35" s="17"/>
      <c r="G35" s="115">
        <v>15000</v>
      </c>
      <c r="H35" s="17"/>
      <c r="I35" s="115">
        <v>20000</v>
      </c>
      <c r="J35" s="190"/>
      <c r="K35" s="222">
        <v>0</v>
      </c>
      <c r="L35" s="77">
        <f t="shared" si="0"/>
        <v>0</v>
      </c>
    </row>
    <row r="36" spans="1:15" ht="30" customHeight="1" x14ac:dyDescent="0.3">
      <c r="A36" s="131"/>
      <c r="B36" s="287" t="s">
        <v>244</v>
      </c>
      <c r="C36" s="115">
        <v>3584.39</v>
      </c>
      <c r="D36" s="17"/>
      <c r="E36" s="115">
        <v>5000</v>
      </c>
      <c r="F36" s="17"/>
      <c r="G36" s="115">
        <v>5000</v>
      </c>
      <c r="H36" s="17"/>
      <c r="I36" s="115">
        <v>5000</v>
      </c>
      <c r="J36" s="190"/>
      <c r="K36" s="222">
        <v>0</v>
      </c>
      <c r="L36" s="77">
        <f t="shared" si="0"/>
        <v>0</v>
      </c>
    </row>
    <row r="37" spans="1:15" ht="30" customHeight="1" x14ac:dyDescent="0.3">
      <c r="A37" s="131"/>
      <c r="B37" s="287" t="s">
        <v>441</v>
      </c>
      <c r="C37" s="115">
        <v>1915.83</v>
      </c>
      <c r="D37" s="17"/>
      <c r="E37" s="115">
        <v>2500</v>
      </c>
      <c r="F37" s="17"/>
      <c r="G37" s="115">
        <v>1000</v>
      </c>
      <c r="H37" s="17"/>
      <c r="I37" s="115">
        <v>2500</v>
      </c>
      <c r="J37" s="190"/>
      <c r="K37" s="222">
        <v>0</v>
      </c>
      <c r="L37" s="77">
        <f t="shared" si="0"/>
        <v>0</v>
      </c>
    </row>
    <row r="38" spans="1:15" ht="30" customHeight="1" thickBot="1" x14ac:dyDescent="0.35">
      <c r="A38" s="131"/>
      <c r="B38" s="398" t="s">
        <v>509</v>
      </c>
      <c r="C38" s="116">
        <v>20610.82</v>
      </c>
      <c r="D38" s="18"/>
      <c r="E38" s="116">
        <v>12025</v>
      </c>
      <c r="F38" s="18"/>
      <c r="G38" s="116">
        <v>12025</v>
      </c>
      <c r="H38" s="18"/>
      <c r="I38" s="116">
        <v>12025</v>
      </c>
      <c r="J38" s="190"/>
      <c r="K38" s="222">
        <v>0</v>
      </c>
      <c r="L38" s="77">
        <f t="shared" si="0"/>
        <v>0</v>
      </c>
    </row>
    <row r="39" spans="1:15" ht="30" customHeight="1" x14ac:dyDescent="0.3">
      <c r="A39" s="655" t="s">
        <v>123</v>
      </c>
      <c r="B39" s="655"/>
      <c r="C39" s="118">
        <f>SUM(C7:C38)</f>
        <v>278305.08</v>
      </c>
      <c r="D39" s="21"/>
      <c r="E39" s="118">
        <f>SUM(E7:E38)</f>
        <v>416445</v>
      </c>
      <c r="F39" s="21"/>
      <c r="G39" s="118">
        <f>SUM(G7:G38)</f>
        <v>295385</v>
      </c>
      <c r="H39" s="21"/>
      <c r="I39" s="118">
        <f>SUM(I7:I38)</f>
        <v>401345</v>
      </c>
      <c r="K39" s="87">
        <f>SUM(K7:K38)</f>
        <v>0</v>
      </c>
      <c r="L39" s="89"/>
    </row>
    <row r="40" spans="1:15" ht="30" customHeight="1" x14ac:dyDescent="0.3">
      <c r="E40" s="114"/>
      <c r="H40" s="393"/>
      <c r="I40" s="114"/>
    </row>
    <row r="41" spans="1:15" s="26" customFormat="1" ht="30" hidden="1" customHeight="1" x14ac:dyDescent="0.3">
      <c r="B41" s="406" t="s">
        <v>706</v>
      </c>
      <c r="C41" s="407">
        <f>(I39-E39)/E39</f>
        <v>-3.6259289942249279E-2</v>
      </c>
      <c r="M41" s="400"/>
      <c r="N41" s="400"/>
      <c r="O41" s="400"/>
    </row>
  </sheetData>
  <mergeCells count="4">
    <mergeCell ref="A2:I2"/>
    <mergeCell ref="A4:B4"/>
    <mergeCell ref="A6:B6"/>
    <mergeCell ref="A39:B39"/>
  </mergeCells>
  <printOptions horizontalCentered="1"/>
  <pageMargins left="0.7" right="0.7" top="1.25" bottom="0.75" header="0.8" footer="0.3"/>
  <pageSetup scale="55" fitToWidth="0" fitToHeight="0" orientation="portrait" horizontalDpi="4294967295" verticalDpi="4294967295" r:id="rId1"/>
  <headerFooter>
    <oddHeader>&amp;C&amp;"Times New Roman,Bold Italic"&amp;22BORDEN COUNTY - 2025 BUDGET</oddHeader>
    <oddFooter xml:space="preserve">&amp;C&amp;"Times New Roman,Regular"&amp;16 17&amp;14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39997558519241921"/>
  </sheetPr>
  <dimension ref="A2:O21"/>
  <sheetViews>
    <sheetView topLeftCell="A7" zoomScale="80" zoomScaleNormal="80" workbookViewId="0">
      <selection activeCell="I9" sqref="I9"/>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285156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23</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80" t="s">
        <v>139</v>
      </c>
      <c r="L4" s="186" t="s">
        <v>354</v>
      </c>
      <c r="M4" s="118"/>
      <c r="N4" s="118"/>
      <c r="O4" s="118"/>
    </row>
    <row r="5" spans="1:15" ht="30" customHeight="1" x14ac:dyDescent="0.3">
      <c r="A5" s="6"/>
      <c r="B5" s="6"/>
      <c r="C5" s="7">
        <v>2023</v>
      </c>
      <c r="D5" s="23"/>
      <c r="E5" s="7">
        <v>2024</v>
      </c>
      <c r="F5" s="23"/>
      <c r="G5" s="7">
        <v>2024</v>
      </c>
      <c r="H5" s="23"/>
      <c r="I5" s="7">
        <v>2025</v>
      </c>
      <c r="J5" s="190"/>
      <c r="K5" s="81">
        <v>2020</v>
      </c>
      <c r="L5" s="191" t="s">
        <v>355</v>
      </c>
    </row>
    <row r="6" spans="1:15" ht="30" customHeight="1" x14ac:dyDescent="0.3">
      <c r="A6" s="655" t="s">
        <v>49</v>
      </c>
      <c r="B6" s="663"/>
      <c r="D6" s="24"/>
      <c r="F6" s="24"/>
      <c r="H6" s="24"/>
      <c r="K6" s="72"/>
      <c r="L6" s="83"/>
    </row>
    <row r="7" spans="1:15" s="2" customFormat="1" ht="30" customHeight="1" x14ac:dyDescent="0.3">
      <c r="B7" s="8" t="s">
        <v>51</v>
      </c>
      <c r="C7" s="113">
        <v>12406.13</v>
      </c>
      <c r="D7" s="16"/>
      <c r="E7" s="113">
        <v>20000</v>
      </c>
      <c r="F7" s="16"/>
      <c r="G7" s="113">
        <v>20000</v>
      </c>
      <c r="H7" s="16"/>
      <c r="I7" s="113">
        <v>20000</v>
      </c>
      <c r="J7" s="135"/>
      <c r="K7" s="85">
        <v>0</v>
      </c>
      <c r="L7" s="77">
        <f t="shared" ref="L7:L17" si="0">K7/I7</f>
        <v>0</v>
      </c>
      <c r="M7" s="400"/>
      <c r="N7" s="400"/>
      <c r="O7" s="400"/>
    </row>
    <row r="8" spans="1:15" s="2" customFormat="1" ht="30" customHeight="1" x14ac:dyDescent="0.3">
      <c r="B8" s="8" t="s">
        <v>834</v>
      </c>
      <c r="C8" s="113">
        <v>0</v>
      </c>
      <c r="D8" s="16"/>
      <c r="E8" s="113">
        <v>0</v>
      </c>
      <c r="F8" s="16"/>
      <c r="G8" s="113">
        <v>0</v>
      </c>
      <c r="H8" s="16"/>
      <c r="I8" s="113">
        <v>100000</v>
      </c>
      <c r="J8" s="135"/>
      <c r="K8" s="85"/>
      <c r="L8" s="77"/>
      <c r="M8" s="400"/>
      <c r="N8" s="400"/>
      <c r="O8" s="400"/>
    </row>
    <row r="9" spans="1:15" s="2" customFormat="1" ht="30" customHeight="1" x14ac:dyDescent="0.3">
      <c r="B9" s="8" t="s">
        <v>303</v>
      </c>
      <c r="C9" s="113">
        <v>0</v>
      </c>
      <c r="D9" s="16"/>
      <c r="E9" s="113">
        <v>50000</v>
      </c>
      <c r="F9" s="16"/>
      <c r="G9" s="113">
        <v>50000</v>
      </c>
      <c r="H9" s="16"/>
      <c r="I9" s="113">
        <v>50000</v>
      </c>
      <c r="J9" s="135"/>
      <c r="K9" s="85">
        <v>0</v>
      </c>
      <c r="L9" s="77">
        <f t="shared" si="0"/>
        <v>0</v>
      </c>
      <c r="M9" s="400"/>
      <c r="N9" s="400"/>
      <c r="O9" s="400"/>
    </row>
    <row r="10" spans="1:15" s="2" customFormat="1" ht="31.9" customHeight="1" x14ac:dyDescent="0.3">
      <c r="A10" s="131"/>
      <c r="B10" s="8" t="s">
        <v>283</v>
      </c>
      <c r="C10" s="113">
        <v>250</v>
      </c>
      <c r="D10" s="16"/>
      <c r="E10" s="113">
        <v>250</v>
      </c>
      <c r="F10" s="16"/>
      <c r="G10" s="113">
        <v>250</v>
      </c>
      <c r="H10" s="16"/>
      <c r="I10" s="113">
        <v>250</v>
      </c>
      <c r="J10" s="135"/>
      <c r="K10" s="85">
        <v>0</v>
      </c>
      <c r="L10" s="77">
        <f>K10/I10</f>
        <v>0</v>
      </c>
      <c r="M10" s="400"/>
      <c r="N10" s="400"/>
      <c r="O10" s="400"/>
    </row>
    <row r="11" spans="1:15" s="2" customFormat="1" ht="30" customHeight="1" x14ac:dyDescent="0.3">
      <c r="B11" s="10" t="s">
        <v>50</v>
      </c>
      <c r="C11" s="115">
        <v>20400</v>
      </c>
      <c r="D11" s="17"/>
      <c r="E11" s="115">
        <v>20400</v>
      </c>
      <c r="F11" s="17"/>
      <c r="G11" s="115">
        <v>20400</v>
      </c>
      <c r="H11" s="17"/>
      <c r="I11" s="115">
        <v>20400</v>
      </c>
      <c r="J11" s="135"/>
      <c r="K11" s="86">
        <v>0</v>
      </c>
      <c r="L11" s="77">
        <f>K11/I11</f>
        <v>0</v>
      </c>
      <c r="M11" s="400"/>
      <c r="N11" s="400"/>
      <c r="O11" s="400"/>
    </row>
    <row r="12" spans="1:15" s="2" customFormat="1" ht="30" customHeight="1" x14ac:dyDescent="0.3">
      <c r="B12" s="10" t="s">
        <v>145</v>
      </c>
      <c r="C12" s="115">
        <v>1250</v>
      </c>
      <c r="D12" s="17"/>
      <c r="E12" s="115">
        <v>1250</v>
      </c>
      <c r="F12" s="17"/>
      <c r="G12" s="115">
        <v>1250</v>
      </c>
      <c r="H12" s="17"/>
      <c r="I12" s="115">
        <v>1250</v>
      </c>
      <c r="J12" s="135"/>
      <c r="K12" s="86">
        <v>0</v>
      </c>
      <c r="L12" s="77">
        <f>K12/I12</f>
        <v>0</v>
      </c>
      <c r="M12" s="400"/>
      <c r="N12" s="400"/>
      <c r="O12" s="400"/>
    </row>
    <row r="13" spans="1:15" s="2" customFormat="1" ht="24.95" customHeight="1" x14ac:dyDescent="0.3">
      <c r="B13" s="10" t="s">
        <v>610</v>
      </c>
      <c r="C13" s="303"/>
      <c r="D13" s="305"/>
      <c r="E13" s="303"/>
      <c r="F13" s="305"/>
      <c r="G13" s="303"/>
      <c r="H13" s="305"/>
      <c r="I13" s="303"/>
      <c r="J13" s="135"/>
      <c r="K13" s="230"/>
      <c r="L13" s="194"/>
      <c r="M13" s="400"/>
      <c r="N13" s="400"/>
      <c r="O13" s="400"/>
    </row>
    <row r="14" spans="1:15" s="2" customFormat="1" ht="30" customHeight="1" x14ac:dyDescent="0.3">
      <c r="B14" s="10" t="s">
        <v>287</v>
      </c>
      <c r="C14" s="165">
        <v>9000</v>
      </c>
      <c r="D14" s="41"/>
      <c r="E14" s="165">
        <v>9000</v>
      </c>
      <c r="F14" s="41"/>
      <c r="G14" s="165">
        <v>9000</v>
      </c>
      <c r="H14" s="41"/>
      <c r="I14" s="165">
        <v>25000</v>
      </c>
      <c r="J14" s="135"/>
      <c r="K14" s="155">
        <v>0</v>
      </c>
      <c r="L14" s="77">
        <f t="shared" ref="L14:L16" si="1">K14/I14</f>
        <v>0</v>
      </c>
      <c r="M14" s="400"/>
      <c r="N14" s="400"/>
      <c r="O14" s="400"/>
    </row>
    <row r="15" spans="1:15" s="2" customFormat="1" ht="30" customHeight="1" x14ac:dyDescent="0.3">
      <c r="B15" s="10" t="s">
        <v>288</v>
      </c>
      <c r="C15" s="165">
        <v>5000</v>
      </c>
      <c r="D15" s="41"/>
      <c r="E15" s="165">
        <v>5000</v>
      </c>
      <c r="F15" s="41"/>
      <c r="G15" s="165">
        <v>5000</v>
      </c>
      <c r="H15" s="41"/>
      <c r="I15" s="527">
        <v>5000</v>
      </c>
      <c r="J15" s="135"/>
      <c r="K15" s="155">
        <v>0</v>
      </c>
      <c r="L15" s="77">
        <f t="shared" si="1"/>
        <v>0</v>
      </c>
      <c r="M15" s="400"/>
      <c r="N15" s="400"/>
      <c r="O15" s="400"/>
    </row>
    <row r="16" spans="1:15" s="2" customFormat="1" ht="30" customHeight="1" x14ac:dyDescent="0.3">
      <c r="B16" s="10" t="s">
        <v>311</v>
      </c>
      <c r="C16" s="165">
        <v>2000</v>
      </c>
      <c r="D16" s="41"/>
      <c r="E16" s="165">
        <v>3000</v>
      </c>
      <c r="F16" s="41"/>
      <c r="G16" s="165">
        <v>3000</v>
      </c>
      <c r="H16" s="41"/>
      <c r="I16" s="165">
        <v>3000</v>
      </c>
      <c r="J16" s="135"/>
      <c r="K16" s="155">
        <v>0</v>
      </c>
      <c r="L16" s="77">
        <f t="shared" si="1"/>
        <v>0</v>
      </c>
      <c r="M16" s="400"/>
      <c r="N16" s="400"/>
      <c r="O16" s="400"/>
    </row>
    <row r="17" spans="1:15" s="2" customFormat="1" ht="30.6" customHeight="1" thickBot="1" x14ac:dyDescent="0.35">
      <c r="B17" s="10" t="s">
        <v>52</v>
      </c>
      <c r="C17" s="116">
        <v>1250</v>
      </c>
      <c r="D17" s="18"/>
      <c r="E17" s="116">
        <v>1250</v>
      </c>
      <c r="F17" s="18"/>
      <c r="G17" s="116">
        <v>1250</v>
      </c>
      <c r="H17" s="18"/>
      <c r="I17" s="116">
        <v>1250</v>
      </c>
      <c r="J17" s="135"/>
      <c r="K17" s="96">
        <v>0</v>
      </c>
      <c r="L17" s="78">
        <f t="shared" si="0"/>
        <v>0</v>
      </c>
      <c r="M17" s="400"/>
      <c r="N17" s="400"/>
      <c r="O17" s="400"/>
    </row>
    <row r="18" spans="1:15" s="5" customFormat="1" ht="30" customHeight="1" x14ac:dyDescent="0.3">
      <c r="A18" s="655" t="s">
        <v>53</v>
      </c>
      <c r="B18" s="655"/>
      <c r="C18" s="118">
        <f>SUM(C7:C17)</f>
        <v>51556.13</v>
      </c>
      <c r="D18" s="21"/>
      <c r="E18" s="118">
        <f>SUM(E7:E17)</f>
        <v>110150</v>
      </c>
      <c r="F18" s="21"/>
      <c r="G18" s="118">
        <f>SUM(G7:G17)</f>
        <v>110150</v>
      </c>
      <c r="H18" s="21"/>
      <c r="I18" s="118">
        <f>SUM(I7:I17)</f>
        <v>226150</v>
      </c>
      <c r="K18" s="87">
        <f>SUM(K7:K17)</f>
        <v>0</v>
      </c>
      <c r="L18" s="84"/>
      <c r="M18" s="118"/>
      <c r="N18" s="118"/>
      <c r="O18" s="118"/>
    </row>
    <row r="19" spans="1:15" ht="30" customHeight="1" x14ac:dyDescent="0.3">
      <c r="I19" s="395"/>
    </row>
    <row r="20" spans="1:15" s="406" customFormat="1" ht="30" hidden="1" customHeight="1" x14ac:dyDescent="0.3">
      <c r="B20" s="406" t="s">
        <v>706</v>
      </c>
      <c r="C20" s="407">
        <f>(I18-E18)/E18</f>
        <v>1.0531093962778031</v>
      </c>
      <c r="M20" s="409"/>
      <c r="N20" s="409"/>
      <c r="O20" s="409"/>
    </row>
    <row r="21" spans="1:15" ht="15" x14ac:dyDescent="0.25"/>
  </sheetData>
  <mergeCells count="4">
    <mergeCell ref="A2:I2"/>
    <mergeCell ref="A4:B4"/>
    <mergeCell ref="A6:B6"/>
    <mergeCell ref="A18:B18"/>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18</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39997558519241921"/>
  </sheetPr>
  <dimension ref="A2:L19"/>
  <sheetViews>
    <sheetView topLeftCell="A3" zoomScale="80" zoomScaleNormal="80" workbookViewId="0">
      <selection activeCell="E17" sqref="E17"/>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9.140625" style="1" customWidth="1"/>
    <col min="14" max="16384" width="9.140625" style="1"/>
  </cols>
  <sheetData>
    <row r="2" spans="1:12" ht="30" customHeight="1" x14ac:dyDescent="0.35">
      <c r="A2" s="662" t="s">
        <v>23</v>
      </c>
      <c r="B2" s="662"/>
      <c r="C2" s="662"/>
      <c r="D2" s="662"/>
      <c r="E2" s="662"/>
      <c r="F2" s="662"/>
      <c r="G2" s="662"/>
      <c r="H2" s="662"/>
      <c r="I2" s="662"/>
    </row>
    <row r="3" spans="1:12" ht="30" customHeight="1" thickBot="1" x14ac:dyDescent="0.4">
      <c r="A3" s="656" t="s">
        <v>751</v>
      </c>
      <c r="B3" s="656"/>
      <c r="C3" s="656"/>
      <c r="D3" s="656"/>
      <c r="E3" s="656"/>
      <c r="F3" s="656"/>
      <c r="G3" s="656"/>
      <c r="H3" s="656"/>
      <c r="I3" s="656"/>
      <c r="K3" s="38"/>
      <c r="L3" s="38"/>
    </row>
    <row r="4" spans="1:12" s="2" customFormat="1" ht="30" customHeight="1" x14ac:dyDescent="0.3"/>
    <row r="5" spans="1:12" s="3" customFormat="1" ht="30" customHeight="1" x14ac:dyDescent="0.3">
      <c r="C5" s="4" t="s">
        <v>0</v>
      </c>
      <c r="D5" s="22"/>
      <c r="E5" s="4" t="s">
        <v>1</v>
      </c>
      <c r="F5" s="22"/>
      <c r="G5" s="4" t="s">
        <v>2</v>
      </c>
      <c r="H5" s="22"/>
      <c r="I5" s="4" t="s">
        <v>1</v>
      </c>
      <c r="K5" s="74" t="s">
        <v>139</v>
      </c>
      <c r="L5" s="186" t="s">
        <v>354</v>
      </c>
    </row>
    <row r="6" spans="1:12" ht="30" customHeight="1" x14ac:dyDescent="0.3">
      <c r="A6" s="6"/>
      <c r="B6" s="6"/>
      <c r="C6" s="7">
        <v>2023</v>
      </c>
      <c r="D6" s="23"/>
      <c r="E6" s="7">
        <v>2024</v>
      </c>
      <c r="F6" s="23"/>
      <c r="G6" s="7">
        <v>2024</v>
      </c>
      <c r="H6" s="23"/>
      <c r="I6" s="7">
        <v>2025</v>
      </c>
      <c r="K6" s="73">
        <v>2020</v>
      </c>
      <c r="L6" s="191" t="s">
        <v>355</v>
      </c>
    </row>
    <row r="7" spans="1:12" ht="30" customHeight="1" x14ac:dyDescent="0.3">
      <c r="A7" s="655" t="s">
        <v>4</v>
      </c>
      <c r="B7" s="655"/>
      <c r="D7" s="24"/>
      <c r="F7" s="24"/>
      <c r="H7" s="24"/>
      <c r="K7" s="72"/>
      <c r="L7" s="181"/>
    </row>
    <row r="8" spans="1:12" s="2" customFormat="1" ht="30" customHeight="1" x14ac:dyDescent="0.3">
      <c r="B8" s="8" t="s">
        <v>24</v>
      </c>
      <c r="C8" s="113">
        <f>'18bG.F.-Comm. Court p-12'!C14</f>
        <v>202784.5</v>
      </c>
      <c r="D8" s="16"/>
      <c r="E8" s="113">
        <f>'18bG.F.-Comm. Court p-12'!E14</f>
        <v>218300</v>
      </c>
      <c r="F8" s="16"/>
      <c r="G8" s="113">
        <f>'18bG.F.-Comm. Court p-12'!G14</f>
        <v>205120</v>
      </c>
      <c r="H8" s="16"/>
      <c r="I8" s="113">
        <f>'18bG.F.-Comm. Court p-12'!I14</f>
        <v>227744</v>
      </c>
      <c r="K8" s="221"/>
      <c r="L8" s="77"/>
    </row>
    <row r="9" spans="1:12" s="2" customFormat="1" ht="30" customHeight="1" x14ac:dyDescent="0.3">
      <c r="B9" s="10" t="s">
        <v>26</v>
      </c>
      <c r="C9" s="115">
        <f>'19fG.F.-CH &amp; Bldgs p-13 '!C36</f>
        <v>284657.03999999992</v>
      </c>
      <c r="D9" s="17"/>
      <c r="E9" s="115">
        <f>'19fG.F.-CH &amp; Bldgs p-13 '!E36</f>
        <v>389050</v>
      </c>
      <c r="F9" s="17"/>
      <c r="G9" s="115">
        <f>'19fG.F.-CH &amp; Bldgs p-13 '!G36</f>
        <v>348650</v>
      </c>
      <c r="H9" s="17"/>
      <c r="I9" s="115">
        <f>'19fG.F.-CH &amp; Bldgs p-13 '!I36</f>
        <v>434650</v>
      </c>
      <c r="K9" s="222"/>
      <c r="L9" s="100"/>
    </row>
    <row r="10" spans="1:12" s="2" customFormat="1" ht="30" customHeight="1" x14ac:dyDescent="0.3">
      <c r="B10" s="10" t="s">
        <v>30</v>
      </c>
      <c r="C10" s="115">
        <f>'20bG.F.-EC &amp; Arena p-14'!C21</f>
        <v>27330.729999999996</v>
      </c>
      <c r="D10" s="17"/>
      <c r="E10" s="115">
        <f>'20bG.F.-EC &amp; Arena p-14'!E21</f>
        <v>35000</v>
      </c>
      <c r="F10" s="17"/>
      <c r="G10" s="115">
        <f>'20bG.F.-EC &amp; Arena p-14'!G21</f>
        <v>40100</v>
      </c>
      <c r="H10" s="17"/>
      <c r="I10" s="115">
        <f>'20bG.F.-EC &amp; Arena p-14'!I21</f>
        <v>34000</v>
      </c>
      <c r="K10" s="222"/>
      <c r="L10" s="100"/>
    </row>
    <row r="11" spans="1:12" s="2" customFormat="1" ht="30" customHeight="1" x14ac:dyDescent="0.3">
      <c r="B11" s="10" t="s">
        <v>31</v>
      </c>
      <c r="C11" s="115">
        <f>'21fG.F.-County Extension p-15'!C25</f>
        <v>43651.409999999996</v>
      </c>
      <c r="D11" s="17"/>
      <c r="E11" s="115">
        <f>'21fG.F.-County Extension p-15'!E25</f>
        <v>53753</v>
      </c>
      <c r="F11" s="17"/>
      <c r="G11" s="115">
        <f>'21fG.F.-County Extension p-15'!G25</f>
        <v>52795</v>
      </c>
      <c r="H11" s="17"/>
      <c r="I11" s="115">
        <f>'21fG.F.-County Extension p-15'!I25</f>
        <v>54753</v>
      </c>
      <c r="K11" s="222"/>
      <c r="L11" s="100"/>
    </row>
    <row r="12" spans="1:12" s="2" customFormat="1" ht="30" customHeight="1" x14ac:dyDescent="0.3">
      <c r="B12" s="10" t="s">
        <v>35</v>
      </c>
      <c r="C12" s="115">
        <f>'22bG.F.-County Admin p-16'!C40</f>
        <v>217697.59000000005</v>
      </c>
      <c r="D12" s="17"/>
      <c r="E12" s="115">
        <v>374650</v>
      </c>
      <c r="F12" s="17"/>
      <c r="G12" s="115">
        <f>'22bG.F.-County Admin p-16'!G40</f>
        <v>282292</v>
      </c>
      <c r="H12" s="17"/>
      <c r="I12" s="115">
        <f>'22bG.F.-County Admin p-16'!I40</f>
        <v>334200</v>
      </c>
      <c r="K12" s="222"/>
      <c r="L12" s="100"/>
    </row>
    <row r="13" spans="1:12" s="2" customFormat="1" ht="30" customHeight="1" x14ac:dyDescent="0.3">
      <c r="B13" s="10" t="s">
        <v>122</v>
      </c>
      <c r="C13" s="115">
        <f>'23fG.F.-County Water p-17'!C39</f>
        <v>278305.08</v>
      </c>
      <c r="D13" s="17"/>
      <c r="E13" s="115">
        <f>'23fG.F.-County Water p-17'!E39</f>
        <v>416445</v>
      </c>
      <c r="F13" s="17"/>
      <c r="G13" s="115">
        <f>'23fG.F.-County Water p-17'!G39</f>
        <v>295385</v>
      </c>
      <c r="H13" s="17"/>
      <c r="I13" s="115">
        <f>'23fG.F.-County Water p-17'!I39</f>
        <v>401345</v>
      </c>
      <c r="K13" s="222"/>
      <c r="L13" s="100"/>
    </row>
    <row r="14" spans="1:12" s="2" customFormat="1" ht="30" customHeight="1" thickBot="1" x14ac:dyDescent="0.35">
      <c r="B14" s="10" t="s">
        <v>49</v>
      </c>
      <c r="C14" s="115">
        <f>'24bG.F.-County Support p-18'!C18</f>
        <v>51556.13</v>
      </c>
      <c r="D14" s="17"/>
      <c r="E14" s="115">
        <f>'24bG.F.-County Support p-18'!E18</f>
        <v>110150</v>
      </c>
      <c r="F14" s="17"/>
      <c r="G14" s="115">
        <f>'24bG.F.-County Support p-18'!G18</f>
        <v>110150</v>
      </c>
      <c r="H14" s="17"/>
      <c r="I14" s="115">
        <f>'24bG.F.-County Support p-18'!I18</f>
        <v>226150</v>
      </c>
      <c r="K14" s="222"/>
      <c r="L14" s="100"/>
    </row>
    <row r="15" spans="1:12" s="27" customFormat="1" ht="50.1" customHeight="1" x14ac:dyDescent="0.3">
      <c r="A15" s="665" t="s">
        <v>83</v>
      </c>
      <c r="B15" s="665"/>
      <c r="C15" s="164">
        <f>SUM(C8:C14)</f>
        <v>1105982.48</v>
      </c>
      <c r="D15" s="25"/>
      <c r="E15" s="164">
        <f>SUM(E8:E14)</f>
        <v>1597348</v>
      </c>
      <c r="F15" s="25"/>
      <c r="G15" s="164">
        <f>SUM(G8:G14)</f>
        <v>1334492</v>
      </c>
      <c r="H15" s="25"/>
      <c r="I15" s="164">
        <f>SUM(I8:I14)</f>
        <v>1712842</v>
      </c>
      <c r="J15" s="5"/>
      <c r="K15" s="240">
        <f>SUM(K8:K14)</f>
        <v>0</v>
      </c>
      <c r="L15" s="260"/>
    </row>
    <row r="16" spans="1:12" s="5" customFormat="1" ht="30" customHeight="1" thickBot="1" x14ac:dyDescent="0.35">
      <c r="A16" s="478"/>
      <c r="B16" s="479" t="s">
        <v>54</v>
      </c>
      <c r="C16" s="480">
        <v>5144847.78</v>
      </c>
      <c r="D16" s="481"/>
      <c r="E16" s="480">
        <v>4948072</v>
      </c>
      <c r="F16" s="481"/>
      <c r="G16" s="480">
        <v>4602293.53</v>
      </c>
      <c r="H16" s="481"/>
      <c r="I16" s="480">
        <v>3665958.91</v>
      </c>
      <c r="K16" s="259"/>
      <c r="L16" s="258"/>
    </row>
    <row r="17" spans="1:12" s="5" customFormat="1" ht="50.1" customHeight="1" x14ac:dyDescent="0.3">
      <c r="A17" s="666" t="s">
        <v>125</v>
      </c>
      <c r="B17" s="666"/>
      <c r="C17" s="482">
        <f>SUM(C15:C16)</f>
        <v>6250830.2599999998</v>
      </c>
      <c r="D17" s="483"/>
      <c r="E17" s="482">
        <f>SUM(E15:E16)</f>
        <v>6545420</v>
      </c>
      <c r="F17" s="483"/>
      <c r="G17" s="482">
        <f>SUM(G15:G16)</f>
        <v>5936785.5300000003</v>
      </c>
      <c r="H17" s="483"/>
      <c r="I17" s="482">
        <f>SUM(I15:I16)</f>
        <v>5378800.9100000001</v>
      </c>
      <c r="K17" s="224">
        <f>SUM(K15:K16)</f>
        <v>0</v>
      </c>
      <c r="L17" s="257"/>
    </row>
    <row r="18" spans="1:12" ht="30" customHeight="1" x14ac:dyDescent="0.3">
      <c r="H18" s="393"/>
      <c r="I18" s="114"/>
    </row>
    <row r="19" spans="1:12" s="26" customFormat="1" ht="30" hidden="1" customHeight="1" x14ac:dyDescent="0.3">
      <c r="B19" s="406" t="s">
        <v>706</v>
      </c>
      <c r="C19" s="407">
        <f>(I15-E15)/E15</f>
        <v>7.2303593205738509E-2</v>
      </c>
    </row>
  </sheetData>
  <mergeCells count="5">
    <mergeCell ref="A3:I3"/>
    <mergeCell ref="A7:B7"/>
    <mergeCell ref="A15:B15"/>
    <mergeCell ref="A17:B17"/>
    <mergeCell ref="A2:I2"/>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Roman,Regular"&amp;14 &amp;16 19</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
  <sheetViews>
    <sheetView workbookViewId="0">
      <selection activeCell="N26" sqref="N26"/>
    </sheetView>
  </sheetViews>
  <sheetFormatPr defaultColWidth="9.140625" defaultRowHeight="15" x14ac:dyDescent="0.25"/>
  <cols>
    <col min="1" max="16384" width="9.140625" style="1"/>
  </cols>
  <sheetData>
    <row r="2" spans="1:1" x14ac:dyDescent="0.25">
      <c r="A2" s="1" t="s">
        <v>280</v>
      </c>
    </row>
  </sheetData>
  <pageMargins left="0.7" right="0.7" top="0.75" bottom="0.75" header="0.3" footer="0.3"/>
  <pageSetup scale="55" orientation="portrait" horizontalDpi="4294967295" verticalDpi="4294967295" r:id="rId1"/>
  <headerFooter>
    <oddFooter>&amp;C&amp;"Times New Roman,Regular"&amp;16 20</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2:L32"/>
  <sheetViews>
    <sheetView topLeftCell="A7" zoomScale="80" zoomScaleNormal="80" workbookViewId="0">
      <selection activeCell="G21" sqref="G21"/>
    </sheetView>
  </sheetViews>
  <sheetFormatPr defaultColWidth="9.140625" defaultRowHeight="30" customHeight="1" x14ac:dyDescent="0.25"/>
  <cols>
    <col min="1" max="1" width="5.7109375" style="1" customWidth="1"/>
    <col min="2" max="2" width="56.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9.140625" style="1" customWidth="1"/>
    <col min="14" max="16384" width="9.140625" style="1"/>
  </cols>
  <sheetData>
    <row r="2" spans="1:12" ht="30" customHeight="1" thickBot="1" x14ac:dyDescent="0.4">
      <c r="A2" s="656" t="s">
        <v>62</v>
      </c>
      <c r="B2" s="656"/>
      <c r="C2" s="656"/>
      <c r="D2" s="656"/>
      <c r="E2" s="656"/>
      <c r="F2" s="656"/>
      <c r="G2" s="656"/>
      <c r="H2" s="656"/>
      <c r="I2" s="656"/>
      <c r="K2" s="38"/>
      <c r="L2" s="38"/>
    </row>
    <row r="3" spans="1:12" s="2" customFormat="1" ht="30" customHeight="1" x14ac:dyDescent="0.3"/>
    <row r="4" spans="1:12" s="3" customFormat="1" ht="30" customHeight="1" x14ac:dyDescent="0.3">
      <c r="C4" s="4" t="s">
        <v>0</v>
      </c>
      <c r="D4" s="22"/>
      <c r="E4" s="4" t="s">
        <v>1</v>
      </c>
      <c r="F4" s="22"/>
      <c r="G4" s="4" t="s">
        <v>2</v>
      </c>
      <c r="H4" s="22"/>
      <c r="I4" s="4" t="s">
        <v>1</v>
      </c>
      <c r="K4" s="74" t="s">
        <v>139</v>
      </c>
      <c r="L4" s="186" t="s">
        <v>354</v>
      </c>
    </row>
    <row r="5" spans="1:12" ht="30" customHeight="1" x14ac:dyDescent="0.3">
      <c r="A5" s="6"/>
      <c r="B5" s="6"/>
      <c r="C5" s="7">
        <v>2023</v>
      </c>
      <c r="D5" s="23"/>
      <c r="E5" s="7">
        <v>2024</v>
      </c>
      <c r="F5" s="23"/>
      <c r="G5" s="7">
        <v>2024</v>
      </c>
      <c r="H5" s="23"/>
      <c r="I5" s="7">
        <v>2025</v>
      </c>
      <c r="K5" s="73">
        <v>2020</v>
      </c>
      <c r="L5" s="191" t="s">
        <v>355</v>
      </c>
    </row>
    <row r="6" spans="1:12" ht="30" customHeight="1" x14ac:dyDescent="0.3">
      <c r="A6" s="655" t="s">
        <v>3</v>
      </c>
      <c r="B6" s="655"/>
      <c r="D6" s="24"/>
      <c r="F6" s="24"/>
      <c r="H6" s="24"/>
      <c r="K6" s="75"/>
      <c r="L6" s="83"/>
    </row>
    <row r="7" spans="1:12" s="2" customFormat="1" ht="30" customHeight="1" x14ac:dyDescent="0.3">
      <c r="B7" s="8" t="s">
        <v>230</v>
      </c>
      <c r="C7" s="113">
        <v>72139.69</v>
      </c>
      <c r="D7" s="16"/>
      <c r="E7" s="113">
        <v>45000</v>
      </c>
      <c r="F7" s="16"/>
      <c r="G7" s="113">
        <v>45000</v>
      </c>
      <c r="H7" s="16"/>
      <c r="I7" s="113">
        <v>50000</v>
      </c>
      <c r="K7" s="222">
        <v>0</v>
      </c>
      <c r="L7" s="100"/>
    </row>
    <row r="8" spans="1:12" s="2" customFormat="1" ht="30" customHeight="1" x14ac:dyDescent="0.3">
      <c r="B8" s="8" t="s">
        <v>393</v>
      </c>
      <c r="C8" s="113">
        <v>6.99</v>
      </c>
      <c r="D8" s="16"/>
      <c r="E8" s="113">
        <v>0</v>
      </c>
      <c r="F8" s="16"/>
      <c r="G8" s="113">
        <v>0</v>
      </c>
      <c r="H8" s="16"/>
      <c r="I8" s="113">
        <v>0</v>
      </c>
      <c r="K8" s="222">
        <v>0</v>
      </c>
      <c r="L8" s="100"/>
    </row>
    <row r="9" spans="1:12" s="2" customFormat="1" ht="30" customHeight="1" x14ac:dyDescent="0.3">
      <c r="B9" s="10" t="s">
        <v>231</v>
      </c>
      <c r="C9" s="115">
        <v>7714.08</v>
      </c>
      <c r="D9" s="17"/>
      <c r="E9" s="113">
        <v>4000</v>
      </c>
      <c r="F9" s="17"/>
      <c r="G9" s="115">
        <v>5500</v>
      </c>
      <c r="H9" s="17"/>
      <c r="I9" s="113">
        <v>5000</v>
      </c>
      <c r="K9" s="222">
        <v>0</v>
      </c>
      <c r="L9" s="100"/>
    </row>
    <row r="10" spans="1:12" s="2" customFormat="1" ht="30" customHeight="1" x14ac:dyDescent="0.3">
      <c r="B10" s="10" t="s">
        <v>614</v>
      </c>
      <c r="C10" s="115">
        <v>38528.07</v>
      </c>
      <c r="D10" s="17"/>
      <c r="E10" s="113">
        <v>0</v>
      </c>
      <c r="F10" s="17"/>
      <c r="G10" s="115">
        <v>71</v>
      </c>
      <c r="H10" s="17"/>
      <c r="I10" s="113">
        <v>30000</v>
      </c>
      <c r="K10" s="222"/>
      <c r="L10" s="100"/>
    </row>
    <row r="11" spans="1:12" s="2" customFormat="1" ht="30" customHeight="1" x14ac:dyDescent="0.3">
      <c r="A11" s="61"/>
      <c r="B11" s="10" t="s">
        <v>56</v>
      </c>
      <c r="C11" s="115">
        <v>24899</v>
      </c>
      <c r="D11" s="17"/>
      <c r="E11" s="115">
        <v>25000</v>
      </c>
      <c r="F11" s="17"/>
      <c r="G11" s="115">
        <v>25000</v>
      </c>
      <c r="H11" s="17"/>
      <c r="I11" s="115">
        <v>25000</v>
      </c>
      <c r="K11" s="222">
        <v>0</v>
      </c>
      <c r="L11" s="100"/>
    </row>
    <row r="12" spans="1:12" s="2" customFormat="1" ht="30" customHeight="1" x14ac:dyDescent="0.3">
      <c r="A12" s="61"/>
      <c r="B12" s="10" t="s">
        <v>407</v>
      </c>
      <c r="C12" s="115">
        <v>1164</v>
      </c>
      <c r="D12" s="17"/>
      <c r="E12" s="115">
        <v>1500</v>
      </c>
      <c r="F12" s="17"/>
      <c r="G12" s="115">
        <v>1000</v>
      </c>
      <c r="H12" s="17"/>
      <c r="I12" s="115">
        <v>1500</v>
      </c>
      <c r="K12" s="222">
        <v>0</v>
      </c>
      <c r="L12" s="100"/>
    </row>
    <row r="13" spans="1:12" s="2" customFormat="1" ht="30" customHeight="1" x14ac:dyDescent="0.3">
      <c r="A13" s="61"/>
      <c r="B13" s="2" t="s">
        <v>58</v>
      </c>
      <c r="C13" s="114">
        <v>840</v>
      </c>
      <c r="D13" s="17"/>
      <c r="E13" s="115">
        <v>1000</v>
      </c>
      <c r="F13" s="156"/>
      <c r="G13" s="114">
        <v>1100</v>
      </c>
      <c r="H13" s="17"/>
      <c r="I13" s="115">
        <v>1000</v>
      </c>
      <c r="K13" s="222">
        <v>0</v>
      </c>
      <c r="L13" s="100"/>
    </row>
    <row r="14" spans="1:12" s="2" customFormat="1" ht="30" customHeight="1" x14ac:dyDescent="0.3">
      <c r="A14" s="61"/>
      <c r="B14" s="10" t="s">
        <v>150</v>
      </c>
      <c r="C14" s="115">
        <v>4884</v>
      </c>
      <c r="D14" s="17"/>
      <c r="E14" s="115">
        <v>4500</v>
      </c>
      <c r="F14" s="17"/>
      <c r="G14" s="115">
        <v>4000</v>
      </c>
      <c r="H14" s="17"/>
      <c r="I14" s="115">
        <v>4500</v>
      </c>
      <c r="K14" s="222">
        <v>0</v>
      </c>
      <c r="L14" s="100"/>
    </row>
    <row r="15" spans="1:12" s="2" customFormat="1" ht="30" customHeight="1" x14ac:dyDescent="0.3">
      <c r="A15" s="61"/>
      <c r="B15" s="10" t="s">
        <v>57</v>
      </c>
      <c r="C15" s="115">
        <v>27390</v>
      </c>
      <c r="D15" s="17"/>
      <c r="E15" s="114">
        <v>40000</v>
      </c>
      <c r="F15" s="17"/>
      <c r="G15" s="115">
        <v>25000</v>
      </c>
      <c r="H15" s="17"/>
      <c r="I15" s="114">
        <v>30000</v>
      </c>
      <c r="K15" s="222">
        <v>0</v>
      </c>
      <c r="L15" s="100"/>
    </row>
    <row r="16" spans="1:12" s="2" customFormat="1" ht="30" customHeight="1" x14ac:dyDescent="0.3">
      <c r="A16" s="61"/>
      <c r="B16" s="10" t="s">
        <v>408</v>
      </c>
      <c r="C16" s="115">
        <v>1154</v>
      </c>
      <c r="D16" s="17"/>
      <c r="E16" s="115">
        <v>1500</v>
      </c>
      <c r="F16" s="17"/>
      <c r="G16" s="115">
        <v>1000</v>
      </c>
      <c r="H16" s="17"/>
      <c r="I16" s="115">
        <v>1500</v>
      </c>
      <c r="K16" s="222">
        <v>0</v>
      </c>
      <c r="L16" s="100"/>
    </row>
    <row r="17" spans="1:12" s="2" customFormat="1" ht="30" customHeight="1" x14ac:dyDescent="0.3">
      <c r="B17" s="10" t="s">
        <v>394</v>
      </c>
      <c r="C17" s="115">
        <v>7521.48</v>
      </c>
      <c r="D17" s="17"/>
      <c r="E17" s="115">
        <v>0</v>
      </c>
      <c r="F17" s="17"/>
      <c r="G17" s="115">
        <v>2880</v>
      </c>
      <c r="H17" s="17"/>
      <c r="I17" s="115">
        <v>0</v>
      </c>
      <c r="K17" s="222">
        <v>0</v>
      </c>
      <c r="L17" s="100"/>
    </row>
    <row r="18" spans="1:12" s="2" customFormat="1" ht="30" customHeight="1" x14ac:dyDescent="0.3">
      <c r="B18" s="10" t="s">
        <v>395</v>
      </c>
      <c r="C18" s="115">
        <v>15648.08</v>
      </c>
      <c r="D18" s="17"/>
      <c r="E18" s="115">
        <v>500</v>
      </c>
      <c r="F18" s="17"/>
      <c r="G18" s="115">
        <v>2250</v>
      </c>
      <c r="H18" s="17"/>
      <c r="I18" s="115">
        <v>500</v>
      </c>
      <c r="K18" s="222">
        <v>0</v>
      </c>
      <c r="L18" s="100"/>
    </row>
    <row r="19" spans="1:12" s="2" customFormat="1" ht="30" customHeight="1" x14ac:dyDescent="0.3">
      <c r="B19" s="10" t="s">
        <v>59</v>
      </c>
      <c r="C19" s="115">
        <v>42000</v>
      </c>
      <c r="D19" s="17"/>
      <c r="E19" s="115">
        <v>42000</v>
      </c>
      <c r="F19" s="17"/>
      <c r="G19" s="115">
        <v>42000</v>
      </c>
      <c r="H19" s="17"/>
      <c r="I19" s="115">
        <v>42000</v>
      </c>
      <c r="K19" s="222">
        <v>0</v>
      </c>
      <c r="L19" s="100"/>
    </row>
    <row r="20" spans="1:12" s="2" customFormat="1" ht="30" customHeight="1" x14ac:dyDescent="0.3">
      <c r="B20" s="475" t="s">
        <v>769</v>
      </c>
      <c r="C20" s="113">
        <v>0</v>
      </c>
      <c r="D20" s="16"/>
      <c r="E20" s="115">
        <v>250000</v>
      </c>
      <c r="F20" s="16"/>
      <c r="G20" s="113">
        <v>250000</v>
      </c>
      <c r="H20" s="16"/>
      <c r="I20" s="115">
        <v>250000</v>
      </c>
      <c r="K20" s="222"/>
      <c r="L20" s="100"/>
    </row>
    <row r="21" spans="1:12" s="2" customFormat="1" ht="30" customHeight="1" x14ac:dyDescent="0.3">
      <c r="B21" s="10" t="s">
        <v>151</v>
      </c>
      <c r="C21" s="113">
        <v>25880.33</v>
      </c>
      <c r="D21" s="16"/>
      <c r="E21" s="115">
        <v>25200</v>
      </c>
      <c r="F21" s="16"/>
      <c r="G21" s="113">
        <v>25200</v>
      </c>
      <c r="H21" s="16"/>
      <c r="I21" s="115">
        <v>25200</v>
      </c>
      <c r="K21" s="222">
        <v>0</v>
      </c>
      <c r="L21" s="100"/>
    </row>
    <row r="22" spans="1:12" s="2" customFormat="1" ht="30" customHeight="1" x14ac:dyDescent="0.3">
      <c r="A22" s="70"/>
      <c r="B22" s="10" t="s">
        <v>513</v>
      </c>
      <c r="C22" s="113">
        <v>3669.42</v>
      </c>
      <c r="D22" s="16"/>
      <c r="E22" s="115">
        <v>5000</v>
      </c>
      <c r="F22" s="16"/>
      <c r="G22" s="113">
        <v>5000</v>
      </c>
      <c r="H22" s="16"/>
      <c r="I22" s="115">
        <v>5000</v>
      </c>
      <c r="K22" s="222"/>
      <c r="L22" s="100"/>
    </row>
    <row r="23" spans="1:12" s="2" customFormat="1" ht="30" customHeight="1" x14ac:dyDescent="0.3">
      <c r="B23" s="10" t="s">
        <v>298</v>
      </c>
      <c r="C23" s="115">
        <v>0</v>
      </c>
      <c r="D23" s="17"/>
      <c r="E23" s="113">
        <v>0</v>
      </c>
      <c r="F23" s="17"/>
      <c r="G23" s="115">
        <v>0</v>
      </c>
      <c r="H23" s="17"/>
      <c r="I23" s="113">
        <v>0</v>
      </c>
      <c r="K23" s="222">
        <v>0</v>
      </c>
      <c r="L23" s="100"/>
    </row>
    <row r="24" spans="1:12" s="2" customFormat="1" ht="30" customHeight="1" x14ac:dyDescent="0.3">
      <c r="B24" s="10" t="s">
        <v>494</v>
      </c>
      <c r="C24" s="165">
        <v>0</v>
      </c>
      <c r="D24" s="41"/>
      <c r="E24" s="113">
        <v>0</v>
      </c>
      <c r="F24" s="41"/>
      <c r="G24" s="165">
        <v>0</v>
      </c>
      <c r="H24" s="41"/>
      <c r="I24" s="113">
        <v>0</v>
      </c>
      <c r="K24" s="228"/>
      <c r="L24" s="302"/>
    </row>
    <row r="25" spans="1:12" s="2" customFormat="1" ht="30" customHeight="1" thickBot="1" x14ac:dyDescent="0.35">
      <c r="B25" s="10" t="s">
        <v>55</v>
      </c>
      <c r="C25" s="116">
        <v>295</v>
      </c>
      <c r="D25" s="18"/>
      <c r="E25" s="115">
        <v>250</v>
      </c>
      <c r="F25" s="18"/>
      <c r="G25" s="116">
        <v>250</v>
      </c>
      <c r="H25" s="18"/>
      <c r="I25" s="115">
        <v>250</v>
      </c>
      <c r="K25" s="223">
        <v>0</v>
      </c>
      <c r="L25" s="78"/>
    </row>
    <row r="26" spans="1:12" s="5" customFormat="1" ht="30" customHeight="1" x14ac:dyDescent="0.3">
      <c r="A26" s="658" t="s">
        <v>6</v>
      </c>
      <c r="B26" s="658"/>
      <c r="C26" s="158">
        <f>SUM(C7:C25)</f>
        <v>273734.14</v>
      </c>
      <c r="D26" s="19"/>
      <c r="E26" s="158">
        <f>SUM(E7:E25)</f>
        <v>445450</v>
      </c>
      <c r="F26" s="19"/>
      <c r="G26" s="158">
        <f>SUM(G7:G25)</f>
        <v>435251</v>
      </c>
      <c r="H26" s="19"/>
      <c r="I26" s="474">
        <f>SUM(I7:I25)</f>
        <v>471450</v>
      </c>
      <c r="K26" s="240">
        <f>SUM(K7:K25)</f>
        <v>0</v>
      </c>
      <c r="L26" s="189"/>
    </row>
    <row r="27" spans="1:12" s="5" customFormat="1" ht="30" customHeight="1" thickBot="1" x14ac:dyDescent="0.35">
      <c r="B27" s="32" t="s">
        <v>7</v>
      </c>
      <c r="C27" s="159">
        <v>650394.43000000005</v>
      </c>
      <c r="D27" s="20"/>
      <c r="E27" s="159">
        <v>815471.66</v>
      </c>
      <c r="F27" s="20"/>
      <c r="G27" s="159">
        <v>815471.66</v>
      </c>
      <c r="H27" s="20"/>
      <c r="I27" s="159">
        <v>815471.66</v>
      </c>
      <c r="K27" s="235">
        <v>0</v>
      </c>
      <c r="L27" s="180"/>
    </row>
    <row r="28" spans="1:12" s="5" customFormat="1" ht="30" customHeight="1" x14ac:dyDescent="0.3">
      <c r="B28" s="60" t="s">
        <v>126</v>
      </c>
      <c r="C28" s="158">
        <f>SUM(C26:C27)</f>
        <v>924128.57000000007</v>
      </c>
      <c r="D28" s="19"/>
      <c r="E28" s="158">
        <f>SUM(E26:E27)</f>
        <v>1260921.6600000001</v>
      </c>
      <c r="F28" s="19"/>
      <c r="G28" s="158">
        <f>SUM(G26:G27)</f>
        <v>1250722.6600000001</v>
      </c>
      <c r="H28" s="19"/>
      <c r="I28" s="158">
        <f>SUM(I26:I27)</f>
        <v>1286921.6600000001</v>
      </c>
      <c r="K28" s="240">
        <f>SUM(K26:K27)</f>
        <v>0</v>
      </c>
      <c r="L28" s="189"/>
    </row>
    <row r="29" spans="1:12" s="5" customFormat="1" ht="30" customHeight="1" thickBot="1" x14ac:dyDescent="0.35">
      <c r="A29" s="658" t="s">
        <v>60</v>
      </c>
      <c r="B29" s="658"/>
      <c r="C29" s="119">
        <v>850000</v>
      </c>
      <c r="D29" s="33"/>
      <c r="E29" s="119">
        <v>930000</v>
      </c>
      <c r="F29" s="33"/>
      <c r="G29" s="119">
        <v>930000</v>
      </c>
      <c r="H29" s="33"/>
      <c r="I29" s="119">
        <v>1508648</v>
      </c>
      <c r="K29" s="235">
        <v>0</v>
      </c>
      <c r="L29" s="180"/>
    </row>
    <row r="30" spans="1:12" s="27" customFormat="1" ht="39.950000000000003" customHeight="1" x14ac:dyDescent="0.3">
      <c r="A30" s="661" t="s">
        <v>61</v>
      </c>
      <c r="B30" s="661"/>
      <c r="C30" s="118">
        <f>SUM(C28:C29)</f>
        <v>1774128.57</v>
      </c>
      <c r="D30" s="241"/>
      <c r="E30" s="118">
        <f>SUM(E28:E29)</f>
        <v>2190921.66</v>
      </c>
      <c r="F30" s="241"/>
      <c r="G30" s="118">
        <f>SUM(G28:G29)</f>
        <v>2180722.66</v>
      </c>
      <c r="H30" s="241"/>
      <c r="I30" s="118">
        <f>SUM(I28:I29)</f>
        <v>2795569.66</v>
      </c>
      <c r="K30" s="224">
        <f>SUM(K28:K29)</f>
        <v>0</v>
      </c>
      <c r="L30" s="200"/>
    </row>
    <row r="31" spans="1:12" ht="30" customHeight="1" x14ac:dyDescent="0.25">
      <c r="B31" s="328"/>
    </row>
    <row r="32" spans="1:12" ht="30" hidden="1" customHeight="1" x14ac:dyDescent="0.25">
      <c r="B32" s="328"/>
      <c r="I32" s="171">
        <f>I26</f>
        <v>471450</v>
      </c>
    </row>
  </sheetData>
  <mergeCells count="5">
    <mergeCell ref="A2:I2"/>
    <mergeCell ref="A6:B6"/>
    <mergeCell ref="A26:B26"/>
    <mergeCell ref="A29:B29"/>
    <mergeCell ref="A30:B30"/>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21</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2:O49"/>
  <sheetViews>
    <sheetView topLeftCell="A19" zoomScale="80" zoomScaleNormal="80" workbookViewId="0">
      <selection activeCell="A27" sqref="A27:XFD27"/>
    </sheetView>
  </sheetViews>
  <sheetFormatPr defaultColWidth="9.140625" defaultRowHeight="30" customHeight="1" x14ac:dyDescent="0.25"/>
  <cols>
    <col min="1" max="1" width="5.7109375" style="1" customWidth="1"/>
    <col min="2" max="2" width="56.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63</v>
      </c>
      <c r="B2" s="656"/>
      <c r="C2" s="656"/>
      <c r="D2" s="656"/>
      <c r="E2" s="656"/>
      <c r="F2" s="656"/>
      <c r="G2" s="656"/>
      <c r="H2" s="656"/>
      <c r="I2" s="656"/>
      <c r="K2" s="38"/>
      <c r="L2" s="38"/>
    </row>
    <row r="3" spans="1:15" s="2" customFormat="1" ht="30" customHeight="1" x14ac:dyDescent="0.3">
      <c r="I3" s="4"/>
      <c r="M3" s="400"/>
      <c r="N3" s="400"/>
      <c r="O3" s="400"/>
    </row>
    <row r="4" spans="1:15" s="3" customFormat="1" ht="30" customHeight="1" x14ac:dyDescent="0.3">
      <c r="A4" s="655" t="s">
        <v>4</v>
      </c>
      <c r="B4" s="655"/>
      <c r="C4" s="4" t="s">
        <v>0</v>
      </c>
      <c r="D4" s="22"/>
      <c r="E4" s="4" t="s">
        <v>1</v>
      </c>
      <c r="F4" s="22"/>
      <c r="G4" s="4" t="s">
        <v>2</v>
      </c>
      <c r="H4" s="22"/>
      <c r="I4" s="4" t="s">
        <v>127</v>
      </c>
      <c r="K4" s="91" t="s">
        <v>139</v>
      </c>
      <c r="L4" s="6" t="s">
        <v>354</v>
      </c>
      <c r="M4" s="118"/>
      <c r="N4" s="118"/>
      <c r="O4" s="118"/>
    </row>
    <row r="5" spans="1:15" ht="30" customHeight="1" x14ac:dyDescent="0.3">
      <c r="A5" s="6"/>
      <c r="B5" s="6"/>
      <c r="C5" s="7">
        <v>2023</v>
      </c>
      <c r="D5" s="23"/>
      <c r="E5" s="7">
        <v>2024</v>
      </c>
      <c r="F5" s="23"/>
      <c r="G5" s="7">
        <v>2024</v>
      </c>
      <c r="H5" s="23"/>
      <c r="I5" s="7">
        <v>2025</v>
      </c>
      <c r="J5" s="190"/>
      <c r="K5" s="73">
        <v>2020</v>
      </c>
      <c r="L5" s="191" t="s">
        <v>355</v>
      </c>
    </row>
    <row r="6" spans="1:15" s="3" customFormat="1" ht="30" customHeight="1" x14ac:dyDescent="0.3">
      <c r="A6" s="655" t="s">
        <v>64</v>
      </c>
      <c r="B6" s="655"/>
      <c r="D6" s="22"/>
      <c r="F6" s="22"/>
      <c r="H6" s="22"/>
      <c r="J6" s="192"/>
      <c r="K6" s="130"/>
      <c r="L6" s="202"/>
      <c r="M6" s="118"/>
      <c r="N6" s="118"/>
      <c r="O6" s="118"/>
    </row>
    <row r="7" spans="1:15" s="2" customFormat="1" ht="30" customHeight="1" x14ac:dyDescent="0.3">
      <c r="B7" s="8" t="s">
        <v>314</v>
      </c>
      <c r="C7" s="323"/>
      <c r="D7" s="327"/>
      <c r="E7" s="323"/>
      <c r="F7" s="327"/>
      <c r="G7" s="323"/>
      <c r="H7" s="327"/>
      <c r="I7" s="323"/>
      <c r="J7" s="135"/>
      <c r="K7" s="221">
        <v>0</v>
      </c>
      <c r="L7" s="79" t="e">
        <f>K7/I7</f>
        <v>#DIV/0!</v>
      </c>
      <c r="M7" s="400"/>
      <c r="N7" s="400"/>
      <c r="O7" s="400"/>
    </row>
    <row r="8" spans="1:15" s="2" customFormat="1" ht="30" customHeight="1" x14ac:dyDescent="0.3">
      <c r="B8" s="10" t="s">
        <v>173</v>
      </c>
      <c r="C8" s="115">
        <v>12676.09</v>
      </c>
      <c r="D8" s="17"/>
      <c r="E8" s="115">
        <v>13560</v>
      </c>
      <c r="F8" s="17"/>
      <c r="G8" s="115">
        <v>10000</v>
      </c>
      <c r="H8" s="17"/>
      <c r="I8" s="115">
        <v>13560</v>
      </c>
      <c r="J8" s="135"/>
      <c r="K8" s="222">
        <v>0</v>
      </c>
      <c r="L8" s="79">
        <f t="shared" ref="L8" si="0">K8/I8</f>
        <v>0</v>
      </c>
      <c r="M8" s="400"/>
      <c r="N8" s="400"/>
      <c r="O8" s="400"/>
    </row>
    <row r="9" spans="1:15" s="2" customFormat="1" ht="30" customHeight="1" x14ac:dyDescent="0.3">
      <c r="B9" s="475" t="s">
        <v>771</v>
      </c>
      <c r="C9" s="115"/>
      <c r="D9" s="17"/>
      <c r="E9" s="115">
        <v>60900</v>
      </c>
      <c r="F9" s="17"/>
      <c r="G9" s="115">
        <v>40000</v>
      </c>
      <c r="H9" s="17"/>
      <c r="I9" s="115">
        <v>70900</v>
      </c>
      <c r="J9" s="135"/>
      <c r="K9" s="222"/>
      <c r="L9" s="79"/>
      <c r="M9" s="400"/>
      <c r="N9" s="400"/>
      <c r="O9" s="400"/>
    </row>
    <row r="10" spans="1:15" s="2" customFormat="1" ht="30" customHeight="1" x14ac:dyDescent="0.3">
      <c r="B10" s="10" t="s">
        <v>65</v>
      </c>
      <c r="C10" s="115">
        <v>2288</v>
      </c>
      <c r="D10" s="17"/>
      <c r="E10" s="115">
        <v>3000</v>
      </c>
      <c r="F10" s="17"/>
      <c r="G10" s="115">
        <v>5232</v>
      </c>
      <c r="H10" s="17"/>
      <c r="I10" s="115">
        <v>6000</v>
      </c>
      <c r="J10" s="135"/>
      <c r="K10" s="222">
        <v>0</v>
      </c>
      <c r="L10" s="79">
        <f t="shared" ref="L10:L27" si="1">K10/I10</f>
        <v>0</v>
      </c>
      <c r="M10" s="400"/>
      <c r="N10" s="400"/>
      <c r="O10" s="400"/>
    </row>
    <row r="11" spans="1:15" s="2" customFormat="1" ht="30" customHeight="1" x14ac:dyDescent="0.3">
      <c r="B11" s="10" t="s">
        <v>279</v>
      </c>
      <c r="C11" s="115">
        <v>318</v>
      </c>
      <c r="D11" s="17"/>
      <c r="E11" s="115">
        <v>3000</v>
      </c>
      <c r="F11" s="17"/>
      <c r="G11" s="115">
        <v>1000</v>
      </c>
      <c r="H11" s="17"/>
      <c r="I11" s="115">
        <v>3000</v>
      </c>
      <c r="J11" s="135"/>
      <c r="K11" s="222">
        <v>0</v>
      </c>
      <c r="L11" s="79">
        <f t="shared" si="1"/>
        <v>0</v>
      </c>
      <c r="M11" s="400"/>
      <c r="N11" s="400"/>
      <c r="O11" s="400"/>
    </row>
    <row r="12" spans="1:15" s="2" customFormat="1" ht="24.95" customHeight="1" x14ac:dyDescent="0.3">
      <c r="B12" s="10" t="s">
        <v>406</v>
      </c>
      <c r="C12" s="303"/>
      <c r="D12" s="305"/>
      <c r="E12" s="303"/>
      <c r="F12" s="305"/>
      <c r="G12" s="303"/>
      <c r="H12" s="305"/>
      <c r="I12" s="303"/>
      <c r="J12" s="135"/>
      <c r="K12" s="222"/>
      <c r="L12" s="79"/>
      <c r="M12" s="400"/>
      <c r="N12" s="400"/>
      <c r="O12" s="400"/>
    </row>
    <row r="13" spans="1:15" s="2" customFormat="1" ht="30" customHeight="1" x14ac:dyDescent="0.3">
      <c r="B13" s="287" t="s">
        <v>443</v>
      </c>
      <c r="C13" s="115">
        <v>0</v>
      </c>
      <c r="D13" s="17"/>
      <c r="E13" s="115">
        <v>2000</v>
      </c>
      <c r="F13" s="17"/>
      <c r="G13" s="115">
        <v>2000</v>
      </c>
      <c r="H13" s="17"/>
      <c r="I13" s="115">
        <v>2000</v>
      </c>
      <c r="J13" s="135"/>
      <c r="K13" s="222"/>
      <c r="L13" s="79"/>
      <c r="M13" s="400"/>
      <c r="N13" s="400"/>
      <c r="O13" s="400"/>
    </row>
    <row r="14" spans="1:15" s="2" customFormat="1" ht="30" customHeight="1" x14ac:dyDescent="0.3">
      <c r="B14" s="10" t="s">
        <v>479</v>
      </c>
      <c r="C14" s="115">
        <v>0</v>
      </c>
      <c r="D14" s="17"/>
      <c r="E14" s="115">
        <v>200</v>
      </c>
      <c r="F14" s="17"/>
      <c r="G14" s="115">
        <v>0</v>
      </c>
      <c r="H14" s="17"/>
      <c r="I14" s="115">
        <v>200</v>
      </c>
      <c r="J14" s="135"/>
      <c r="K14" s="222">
        <v>0</v>
      </c>
      <c r="L14" s="79">
        <f t="shared" si="1"/>
        <v>0</v>
      </c>
      <c r="M14" s="400"/>
      <c r="N14" s="400"/>
      <c r="O14" s="400"/>
    </row>
    <row r="15" spans="1:15" s="2" customFormat="1" ht="30" customHeight="1" x14ac:dyDescent="0.3">
      <c r="B15" s="10" t="s">
        <v>770</v>
      </c>
      <c r="C15" s="113"/>
      <c r="D15" s="16"/>
      <c r="E15" s="113">
        <v>10000</v>
      </c>
      <c r="F15" s="16"/>
      <c r="G15" s="113">
        <v>4400</v>
      </c>
      <c r="H15" s="16"/>
      <c r="I15" s="113">
        <v>10000</v>
      </c>
      <c r="J15" s="135"/>
      <c r="K15" s="222"/>
      <c r="L15" s="79"/>
      <c r="M15" s="400"/>
      <c r="N15" s="400"/>
      <c r="O15" s="400"/>
    </row>
    <row r="16" spans="1:15" s="2" customFormat="1" ht="30" customHeight="1" x14ac:dyDescent="0.3">
      <c r="B16" s="10" t="s">
        <v>174</v>
      </c>
      <c r="C16" s="113">
        <v>2290.92</v>
      </c>
      <c r="D16" s="16"/>
      <c r="E16" s="113">
        <v>3500</v>
      </c>
      <c r="F16" s="16"/>
      <c r="G16" s="113">
        <v>3000</v>
      </c>
      <c r="H16" s="16"/>
      <c r="I16" s="113">
        <v>3500</v>
      </c>
      <c r="J16" s="135"/>
      <c r="K16" s="222">
        <v>0</v>
      </c>
      <c r="L16" s="79">
        <f t="shared" si="1"/>
        <v>0</v>
      </c>
      <c r="M16" s="400"/>
      <c r="N16" s="400"/>
      <c r="O16" s="400"/>
    </row>
    <row r="17" spans="2:15" s="2" customFormat="1" ht="24.95" customHeight="1" x14ac:dyDescent="0.3">
      <c r="B17" s="10" t="s">
        <v>362</v>
      </c>
      <c r="C17" s="303"/>
      <c r="D17" s="305"/>
      <c r="E17" s="303"/>
      <c r="F17" s="305"/>
      <c r="G17" s="303"/>
      <c r="H17" s="305"/>
      <c r="I17" s="303"/>
      <c r="J17" s="135"/>
      <c r="K17" s="226"/>
      <c r="L17" s="243"/>
      <c r="M17" s="400"/>
      <c r="N17" s="400"/>
      <c r="O17" s="400"/>
    </row>
    <row r="18" spans="2:15" s="2" customFormat="1" ht="30" customHeight="1" x14ac:dyDescent="0.3">
      <c r="B18" s="287" t="s">
        <v>444</v>
      </c>
      <c r="C18" s="115">
        <v>62719.41</v>
      </c>
      <c r="D18" s="17"/>
      <c r="E18" s="115">
        <v>62600</v>
      </c>
      <c r="F18" s="17"/>
      <c r="G18" s="115">
        <v>61000</v>
      </c>
      <c r="H18" s="17"/>
      <c r="I18" s="115">
        <v>64800</v>
      </c>
      <c r="J18" s="135"/>
      <c r="K18" s="222">
        <v>0</v>
      </c>
      <c r="L18" s="79"/>
      <c r="M18" s="400"/>
      <c r="N18" s="400"/>
      <c r="O18" s="400"/>
    </row>
    <row r="19" spans="2:15" s="2" customFormat="1" ht="30" customHeight="1" x14ac:dyDescent="0.3">
      <c r="B19" s="287" t="s">
        <v>445</v>
      </c>
      <c r="C19" s="115">
        <v>27235.26</v>
      </c>
      <c r="D19" s="17"/>
      <c r="E19" s="115">
        <v>33200</v>
      </c>
      <c r="F19" s="17"/>
      <c r="G19" s="115">
        <v>33300</v>
      </c>
      <c r="H19" s="17"/>
      <c r="I19" s="115">
        <v>40200</v>
      </c>
      <c r="J19" s="135"/>
      <c r="K19" s="222">
        <v>0</v>
      </c>
      <c r="L19" s="79"/>
      <c r="M19" s="400"/>
      <c r="N19" s="400"/>
      <c r="O19" s="400"/>
    </row>
    <row r="20" spans="2:15" s="2" customFormat="1" ht="30" customHeight="1" x14ac:dyDescent="0.3">
      <c r="B20" s="287" t="s">
        <v>772</v>
      </c>
      <c r="C20" s="115"/>
      <c r="D20" s="17"/>
      <c r="E20" s="115">
        <v>4317</v>
      </c>
      <c r="F20" s="17"/>
      <c r="G20" s="115">
        <v>4317</v>
      </c>
      <c r="H20" s="17"/>
      <c r="I20" s="115">
        <v>4317</v>
      </c>
      <c r="J20" s="135"/>
      <c r="K20" s="222"/>
      <c r="L20" s="79"/>
      <c r="M20" s="400"/>
      <c r="N20" s="400"/>
      <c r="O20" s="400"/>
    </row>
    <row r="21" spans="2:15" s="2" customFormat="1" ht="30" customHeight="1" x14ac:dyDescent="0.3">
      <c r="B21" s="287" t="s">
        <v>694</v>
      </c>
      <c r="C21" s="115">
        <v>16431.7</v>
      </c>
      <c r="D21" s="17"/>
      <c r="E21" s="115">
        <v>19200</v>
      </c>
      <c r="F21" s="17"/>
      <c r="G21" s="115">
        <v>18000</v>
      </c>
      <c r="H21" s="17"/>
      <c r="I21" s="115">
        <v>23300</v>
      </c>
      <c r="J21" s="135"/>
      <c r="K21" s="222">
        <v>0</v>
      </c>
      <c r="L21" s="79"/>
      <c r="M21" s="400"/>
      <c r="N21" s="400"/>
      <c r="O21" s="400"/>
    </row>
    <row r="22" spans="2:15" s="2" customFormat="1" ht="30" customHeight="1" x14ac:dyDescent="0.3">
      <c r="B22" s="287" t="s">
        <v>773</v>
      </c>
      <c r="C22" s="115"/>
      <c r="D22" s="17"/>
      <c r="E22" s="115">
        <v>2472</v>
      </c>
      <c r="F22" s="17"/>
      <c r="G22" s="115">
        <v>2472</v>
      </c>
      <c r="H22" s="17"/>
      <c r="I22" s="115">
        <v>2472</v>
      </c>
      <c r="J22" s="135"/>
      <c r="K22" s="222"/>
      <c r="L22" s="79"/>
      <c r="M22" s="400"/>
      <c r="N22" s="400"/>
      <c r="O22" s="400"/>
    </row>
    <row r="23" spans="2:15" s="2" customFormat="1" ht="30" customHeight="1" x14ac:dyDescent="0.3">
      <c r="B23" s="10" t="s">
        <v>175</v>
      </c>
      <c r="C23" s="115">
        <v>825.4</v>
      </c>
      <c r="D23" s="17"/>
      <c r="E23" s="115">
        <v>1500</v>
      </c>
      <c r="F23" s="17"/>
      <c r="G23" s="115">
        <v>1000</v>
      </c>
      <c r="H23" s="17"/>
      <c r="I23" s="115">
        <v>1500</v>
      </c>
      <c r="J23" s="135"/>
      <c r="K23" s="222">
        <v>0</v>
      </c>
      <c r="L23" s="79">
        <f t="shared" si="1"/>
        <v>0</v>
      </c>
      <c r="M23" s="400"/>
      <c r="N23" s="400"/>
      <c r="O23" s="400"/>
    </row>
    <row r="24" spans="2:15" s="2" customFormat="1" ht="24.95" customHeight="1" x14ac:dyDescent="0.3">
      <c r="B24" s="10" t="s">
        <v>415</v>
      </c>
      <c r="C24" s="306"/>
      <c r="D24" s="307"/>
      <c r="E24" s="306"/>
      <c r="F24" s="307"/>
      <c r="G24" s="306"/>
      <c r="H24" s="307"/>
      <c r="I24" s="306"/>
      <c r="J24" s="135"/>
      <c r="K24" s="221"/>
      <c r="L24" s="79"/>
      <c r="M24" s="400"/>
      <c r="N24" s="400"/>
      <c r="O24" s="400"/>
    </row>
    <row r="25" spans="2:15" s="2" customFormat="1" ht="50.1" customHeight="1" x14ac:dyDescent="0.3">
      <c r="B25" s="286" t="s">
        <v>804</v>
      </c>
      <c r="C25" s="113">
        <v>165498.19</v>
      </c>
      <c r="D25" s="16"/>
      <c r="E25" s="113">
        <v>176000</v>
      </c>
      <c r="F25" s="16"/>
      <c r="G25" s="113">
        <v>182000</v>
      </c>
      <c r="H25" s="16"/>
      <c r="I25" s="113">
        <v>194000</v>
      </c>
      <c r="J25" s="135"/>
      <c r="K25" s="221">
        <v>0</v>
      </c>
      <c r="L25" s="79"/>
      <c r="M25" s="400"/>
      <c r="N25" s="400"/>
      <c r="O25" s="400"/>
    </row>
    <row r="26" spans="2:15" s="2" customFormat="1" ht="31.5" customHeight="1" x14ac:dyDescent="0.3">
      <c r="B26" s="282" t="s">
        <v>759</v>
      </c>
      <c r="C26" s="113"/>
      <c r="D26" s="16"/>
      <c r="E26" s="113">
        <v>7828</v>
      </c>
      <c r="F26" s="16"/>
      <c r="G26" s="113">
        <v>7828</v>
      </c>
      <c r="H26" s="16"/>
      <c r="I26" s="113">
        <v>8220</v>
      </c>
      <c r="J26" s="135"/>
      <c r="K26" s="221"/>
      <c r="L26" s="79"/>
      <c r="M26" s="400"/>
      <c r="N26" s="400"/>
      <c r="O26" s="400"/>
    </row>
    <row r="27" spans="2:15" s="2" customFormat="1" ht="30" customHeight="1" x14ac:dyDescent="0.3">
      <c r="B27" s="284" t="s">
        <v>416</v>
      </c>
      <c r="C27" s="113">
        <v>57741.96</v>
      </c>
      <c r="D27" s="16"/>
      <c r="E27" s="113">
        <v>57745</v>
      </c>
      <c r="F27" s="16"/>
      <c r="G27" s="113">
        <v>57745</v>
      </c>
      <c r="H27" s="16"/>
      <c r="I27" s="113">
        <v>60633</v>
      </c>
      <c r="J27" s="201"/>
      <c r="K27" s="221">
        <v>0</v>
      </c>
      <c r="L27" s="79">
        <f t="shared" si="1"/>
        <v>0</v>
      </c>
      <c r="M27" s="400"/>
      <c r="N27" s="400"/>
      <c r="O27" s="400"/>
    </row>
    <row r="28" spans="2:15" s="2" customFormat="1" ht="30" customHeight="1" x14ac:dyDescent="0.3">
      <c r="B28" s="284" t="s">
        <v>775</v>
      </c>
      <c r="C28" s="113"/>
      <c r="D28" s="16"/>
      <c r="E28" s="113">
        <v>17255</v>
      </c>
      <c r="F28" s="16"/>
      <c r="G28" s="113">
        <v>17255</v>
      </c>
      <c r="H28" s="16"/>
      <c r="I28" s="113">
        <v>17255</v>
      </c>
      <c r="J28" s="201"/>
      <c r="K28" s="221"/>
      <c r="L28" s="79"/>
      <c r="M28" s="400"/>
      <c r="N28" s="400"/>
      <c r="O28" s="400"/>
    </row>
    <row r="29" spans="2:15" s="2" customFormat="1" ht="30" customHeight="1" x14ac:dyDescent="0.3">
      <c r="B29" s="284" t="s">
        <v>802</v>
      </c>
      <c r="C29" s="113"/>
      <c r="D29" s="16"/>
      <c r="E29" s="113"/>
      <c r="F29" s="16"/>
      <c r="G29" s="113"/>
      <c r="H29" s="16"/>
      <c r="I29" s="113">
        <v>2580</v>
      </c>
      <c r="J29" s="201"/>
      <c r="K29" s="221"/>
      <c r="L29" s="79"/>
      <c r="M29" s="400"/>
      <c r="N29" s="400"/>
      <c r="O29" s="400"/>
    </row>
    <row r="30" spans="2:15" s="2" customFormat="1" ht="30" customHeight="1" x14ac:dyDescent="0.3">
      <c r="B30" s="284" t="s">
        <v>803</v>
      </c>
      <c r="C30" s="113"/>
      <c r="D30" s="16"/>
      <c r="E30" s="113"/>
      <c r="F30" s="16"/>
      <c r="G30" s="113"/>
      <c r="H30" s="16"/>
      <c r="I30" s="113">
        <v>1800</v>
      </c>
      <c r="J30" s="201"/>
      <c r="K30" s="221"/>
      <c r="L30" s="79"/>
      <c r="M30" s="400"/>
      <c r="N30" s="400"/>
      <c r="O30" s="400"/>
    </row>
    <row r="31" spans="2:15" s="2" customFormat="1" ht="30" customHeight="1" x14ac:dyDescent="0.3">
      <c r="B31" s="284" t="s">
        <v>774</v>
      </c>
      <c r="C31" s="113"/>
      <c r="D31" s="16"/>
      <c r="E31" s="113">
        <v>15056</v>
      </c>
      <c r="F31" s="16"/>
      <c r="G31" s="113">
        <v>15056</v>
      </c>
      <c r="H31" s="16"/>
      <c r="I31" s="113">
        <v>15056</v>
      </c>
      <c r="J31" s="201"/>
      <c r="K31" s="221"/>
      <c r="L31" s="79"/>
      <c r="M31" s="400"/>
      <c r="N31" s="400"/>
      <c r="O31" s="400"/>
    </row>
    <row r="32" spans="2:15" s="2" customFormat="1" ht="30" customHeight="1" x14ac:dyDescent="0.3">
      <c r="B32" s="284" t="s">
        <v>777</v>
      </c>
      <c r="C32" s="113"/>
      <c r="D32" s="16"/>
      <c r="E32" s="113"/>
      <c r="F32" s="16"/>
      <c r="G32" s="113">
        <v>0</v>
      </c>
      <c r="H32" s="16"/>
      <c r="I32" s="113">
        <v>0</v>
      </c>
      <c r="J32" s="201"/>
      <c r="K32" s="221"/>
      <c r="L32" s="79"/>
      <c r="M32" s="400"/>
      <c r="N32" s="400"/>
      <c r="O32" s="400"/>
    </row>
    <row r="33" spans="1:15" s="2" customFormat="1" ht="30" customHeight="1" x14ac:dyDescent="0.3">
      <c r="B33" s="284" t="s">
        <v>776</v>
      </c>
      <c r="C33" s="113"/>
      <c r="D33" s="16"/>
      <c r="E33" s="113">
        <v>0</v>
      </c>
      <c r="F33" s="16"/>
      <c r="G33" s="113">
        <v>0</v>
      </c>
      <c r="H33" s="16"/>
      <c r="I33" s="113">
        <v>0</v>
      </c>
      <c r="J33" s="201"/>
      <c r="K33" s="221"/>
      <c r="L33" s="79"/>
      <c r="M33" s="400"/>
      <c r="N33" s="400"/>
      <c r="O33" s="400"/>
    </row>
    <row r="34" spans="1:15" s="2" customFormat="1" ht="30" customHeight="1" x14ac:dyDescent="0.3">
      <c r="B34" s="284" t="s">
        <v>778</v>
      </c>
      <c r="C34" s="113"/>
      <c r="D34" s="16"/>
      <c r="E34" s="113">
        <v>0</v>
      </c>
      <c r="F34" s="16"/>
      <c r="G34" s="113">
        <v>0</v>
      </c>
      <c r="H34" s="16"/>
      <c r="I34" s="113">
        <v>0</v>
      </c>
      <c r="J34" s="201"/>
      <c r="K34" s="221"/>
      <c r="L34" s="79"/>
      <c r="M34" s="400"/>
      <c r="N34" s="400"/>
      <c r="O34" s="400"/>
    </row>
    <row r="35" spans="1:15" s="2" customFormat="1" ht="30" customHeight="1" x14ac:dyDescent="0.3">
      <c r="B35" s="35" t="s">
        <v>423</v>
      </c>
      <c r="C35" s="113">
        <v>0</v>
      </c>
      <c r="D35" s="16"/>
      <c r="E35" s="113">
        <v>4000</v>
      </c>
      <c r="F35" s="16"/>
      <c r="G35" s="113">
        <v>3500</v>
      </c>
      <c r="H35" s="16"/>
      <c r="I35" s="113">
        <v>4000</v>
      </c>
      <c r="J35" s="201"/>
      <c r="K35" s="221"/>
      <c r="L35" s="79"/>
      <c r="M35" s="400"/>
      <c r="N35" s="400"/>
      <c r="O35" s="400"/>
    </row>
    <row r="36" spans="1:15" s="2" customFormat="1" ht="30" customHeight="1" x14ac:dyDescent="0.3">
      <c r="B36" s="10" t="s">
        <v>155</v>
      </c>
      <c r="C36" s="115">
        <v>3895.24</v>
      </c>
      <c r="D36" s="17"/>
      <c r="E36" s="115">
        <v>2500</v>
      </c>
      <c r="F36" s="17"/>
      <c r="G36" s="115">
        <v>2500</v>
      </c>
      <c r="H36" s="17"/>
      <c r="I36" s="115">
        <v>2500</v>
      </c>
      <c r="J36" s="135"/>
      <c r="K36" s="222">
        <v>0</v>
      </c>
      <c r="L36" s="79">
        <f t="shared" ref="L36:L46" si="2">K36/I36</f>
        <v>0</v>
      </c>
      <c r="M36" s="400"/>
      <c r="N36" s="400"/>
      <c r="O36" s="400"/>
    </row>
    <row r="37" spans="1:15" s="2" customFormat="1" ht="30" customHeight="1" x14ac:dyDescent="0.3">
      <c r="B37" s="10" t="s">
        <v>156</v>
      </c>
      <c r="C37" s="115">
        <v>1084.53</v>
      </c>
      <c r="D37" s="17"/>
      <c r="E37" s="115">
        <v>2000</v>
      </c>
      <c r="F37" s="17"/>
      <c r="G37" s="115">
        <v>2000</v>
      </c>
      <c r="H37" s="17"/>
      <c r="I37" s="115">
        <v>2000</v>
      </c>
      <c r="J37" s="135"/>
      <c r="K37" s="222">
        <v>0</v>
      </c>
      <c r="L37" s="79">
        <f t="shared" si="2"/>
        <v>0</v>
      </c>
      <c r="M37" s="400"/>
      <c r="N37" s="400"/>
      <c r="O37" s="400"/>
    </row>
    <row r="38" spans="1:15" s="2" customFormat="1" ht="24.95" customHeight="1" x14ac:dyDescent="0.3">
      <c r="B38" s="10" t="s">
        <v>307</v>
      </c>
      <c r="C38" s="303"/>
      <c r="D38" s="305"/>
      <c r="E38" s="303"/>
      <c r="F38" s="305"/>
      <c r="G38" s="303"/>
      <c r="H38" s="305"/>
      <c r="I38" s="303"/>
      <c r="J38" s="135"/>
      <c r="K38" s="226"/>
      <c r="L38" s="243"/>
      <c r="M38" s="400"/>
      <c r="N38" s="400"/>
      <c r="O38" s="400"/>
    </row>
    <row r="39" spans="1:15" s="2" customFormat="1" ht="30" customHeight="1" x14ac:dyDescent="0.3">
      <c r="B39" s="287" t="s">
        <v>446</v>
      </c>
      <c r="C39" s="115">
        <v>5692.49</v>
      </c>
      <c r="D39" s="17"/>
      <c r="E39" s="115">
        <v>6800</v>
      </c>
      <c r="F39" s="17"/>
      <c r="G39" s="115">
        <v>6500</v>
      </c>
      <c r="H39" s="17"/>
      <c r="I39" s="115">
        <v>6800</v>
      </c>
      <c r="J39" s="135"/>
      <c r="K39" s="222">
        <v>0</v>
      </c>
      <c r="L39" s="79">
        <f t="shared" si="2"/>
        <v>0</v>
      </c>
      <c r="M39" s="400"/>
      <c r="N39" s="400"/>
      <c r="O39" s="400"/>
    </row>
    <row r="40" spans="1:15" s="2" customFormat="1" ht="24.95" customHeight="1" x14ac:dyDescent="0.3">
      <c r="B40" s="10" t="s">
        <v>309</v>
      </c>
      <c r="C40" s="303"/>
      <c r="D40" s="305"/>
      <c r="E40" s="303"/>
      <c r="F40" s="305"/>
      <c r="G40" s="303"/>
      <c r="H40" s="305"/>
      <c r="I40" s="303"/>
      <c r="J40" s="135"/>
      <c r="K40" s="226"/>
      <c r="L40" s="243"/>
      <c r="M40" s="400"/>
      <c r="N40" s="400"/>
      <c r="O40" s="400"/>
    </row>
    <row r="41" spans="1:15" s="2" customFormat="1" ht="30" customHeight="1" x14ac:dyDescent="0.3">
      <c r="B41" s="287" t="s">
        <v>447</v>
      </c>
      <c r="C41" s="165">
        <v>13364.1</v>
      </c>
      <c r="D41" s="41"/>
      <c r="E41" s="165">
        <v>18000</v>
      </c>
      <c r="F41" s="41"/>
      <c r="G41" s="165">
        <v>16000</v>
      </c>
      <c r="H41" s="41"/>
      <c r="I41" s="165">
        <v>18000</v>
      </c>
      <c r="J41" s="135"/>
      <c r="K41" s="228">
        <v>0</v>
      </c>
      <c r="L41" s="79">
        <f t="shared" si="2"/>
        <v>0</v>
      </c>
      <c r="M41" s="400"/>
      <c r="N41" s="400"/>
      <c r="O41" s="400"/>
    </row>
    <row r="42" spans="1:15" s="2" customFormat="1" ht="30" customHeight="1" x14ac:dyDescent="0.3">
      <c r="B42" s="287" t="s">
        <v>448</v>
      </c>
      <c r="C42" s="165">
        <v>7474.92</v>
      </c>
      <c r="D42" s="41"/>
      <c r="E42" s="165">
        <v>3500</v>
      </c>
      <c r="F42" s="41"/>
      <c r="G42" s="165">
        <v>7200</v>
      </c>
      <c r="H42" s="41"/>
      <c r="I42" s="165">
        <v>3500</v>
      </c>
      <c r="J42" s="135"/>
      <c r="K42" s="228">
        <v>0</v>
      </c>
      <c r="L42" s="79">
        <f t="shared" si="2"/>
        <v>0</v>
      </c>
      <c r="M42" s="400"/>
      <c r="N42" s="400"/>
      <c r="O42" s="400"/>
    </row>
    <row r="43" spans="1:15" s="2" customFormat="1" ht="30" customHeight="1" x14ac:dyDescent="0.3">
      <c r="B43" s="287" t="s">
        <v>449</v>
      </c>
      <c r="C43" s="165">
        <v>910.83</v>
      </c>
      <c r="D43" s="41"/>
      <c r="E43" s="165">
        <v>2400</v>
      </c>
      <c r="F43" s="41"/>
      <c r="G43" s="165">
        <v>2400</v>
      </c>
      <c r="H43" s="41"/>
      <c r="I43" s="165">
        <v>2400</v>
      </c>
      <c r="J43" s="135"/>
      <c r="K43" s="228">
        <v>0</v>
      </c>
      <c r="L43" s="79">
        <f t="shared" si="2"/>
        <v>0</v>
      </c>
      <c r="M43" s="400"/>
      <c r="N43" s="400"/>
      <c r="O43" s="400"/>
    </row>
    <row r="44" spans="1:15" s="2" customFormat="1" ht="30" customHeight="1" x14ac:dyDescent="0.3">
      <c r="B44" s="287" t="s">
        <v>450</v>
      </c>
      <c r="C44" s="165">
        <v>26656.59</v>
      </c>
      <c r="D44" s="41"/>
      <c r="E44" s="165">
        <v>12596</v>
      </c>
      <c r="F44" s="41"/>
      <c r="G44" s="165">
        <v>12596</v>
      </c>
      <c r="H44" s="41"/>
      <c r="I44" s="165">
        <v>12596</v>
      </c>
      <c r="J44" s="135"/>
      <c r="K44" s="228">
        <v>0</v>
      </c>
      <c r="L44" s="79">
        <f t="shared" si="2"/>
        <v>0</v>
      </c>
      <c r="M44" s="400"/>
      <c r="N44" s="400"/>
      <c r="O44" s="400"/>
    </row>
    <row r="45" spans="1:15" s="2" customFormat="1" ht="30" customHeight="1" x14ac:dyDescent="0.3">
      <c r="B45" s="287" t="s">
        <v>779</v>
      </c>
      <c r="C45" s="165"/>
      <c r="D45" s="41"/>
      <c r="E45" s="165">
        <v>140000</v>
      </c>
      <c r="F45" s="41"/>
      <c r="G45" s="165">
        <v>170000</v>
      </c>
      <c r="H45" s="41"/>
      <c r="I45" s="165">
        <v>140000</v>
      </c>
      <c r="J45" s="135"/>
      <c r="K45" s="228"/>
      <c r="L45" s="98"/>
      <c r="M45" s="400"/>
      <c r="N45" s="400"/>
      <c r="O45" s="400"/>
    </row>
    <row r="46" spans="1:15" s="2" customFormat="1" ht="30" customHeight="1" thickBot="1" x14ac:dyDescent="0.35">
      <c r="B46" s="10" t="s">
        <v>66</v>
      </c>
      <c r="C46" s="116">
        <v>279.5</v>
      </c>
      <c r="D46" s="18"/>
      <c r="E46" s="116">
        <v>1000</v>
      </c>
      <c r="F46" s="18"/>
      <c r="G46" s="116">
        <v>1000</v>
      </c>
      <c r="H46" s="18"/>
      <c r="I46" s="116">
        <v>1000</v>
      </c>
      <c r="J46" s="135"/>
      <c r="K46" s="223">
        <v>0</v>
      </c>
      <c r="L46" s="127">
        <f t="shared" si="2"/>
        <v>0</v>
      </c>
      <c r="M46" s="400"/>
      <c r="N46" s="400"/>
      <c r="O46" s="400"/>
    </row>
    <row r="47" spans="1:15" s="5" customFormat="1" ht="30" customHeight="1" x14ac:dyDescent="0.3">
      <c r="A47" s="655" t="s">
        <v>67</v>
      </c>
      <c r="B47" s="655"/>
      <c r="C47" s="118">
        <f>SUM(C7:C46)</f>
        <v>407383.13</v>
      </c>
      <c r="D47" s="21"/>
      <c r="E47" s="118">
        <f>SUM(E7:E46)</f>
        <v>686129</v>
      </c>
      <c r="F47" s="21"/>
      <c r="G47" s="118">
        <f>SUM(G7:G46)</f>
        <v>689301</v>
      </c>
      <c r="H47" s="21"/>
      <c r="I47" s="118">
        <f>SUM(I7:I46)</f>
        <v>738089</v>
      </c>
      <c r="J47" s="193"/>
      <c r="K47" s="224">
        <f>SUM(K7:K46)</f>
        <v>0</v>
      </c>
      <c r="M47" s="118"/>
      <c r="N47" s="118"/>
      <c r="O47" s="118"/>
    </row>
    <row r="48" spans="1:15" ht="30" customHeight="1" x14ac:dyDescent="0.3">
      <c r="E48" s="40"/>
      <c r="H48" s="393"/>
      <c r="I48" s="40"/>
    </row>
    <row r="49" spans="2:15" s="26" customFormat="1" ht="30" hidden="1" customHeight="1" x14ac:dyDescent="0.3">
      <c r="B49" s="406" t="s">
        <v>706</v>
      </c>
      <c r="C49" s="407">
        <f>(I47-E47)/E47</f>
        <v>7.5729199611151835E-2</v>
      </c>
      <c r="M49" s="400"/>
      <c r="N49" s="400"/>
      <c r="O49" s="400"/>
    </row>
  </sheetData>
  <mergeCells count="4">
    <mergeCell ref="A2:I2"/>
    <mergeCell ref="A4:B4"/>
    <mergeCell ref="A6:B6"/>
    <mergeCell ref="A47:B47"/>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2:P38"/>
  <sheetViews>
    <sheetView topLeftCell="A6" zoomScale="80" zoomScaleNormal="80" workbookViewId="0">
      <selection activeCell="I23" sqref="I23"/>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6" ht="30" customHeight="1" thickBot="1" x14ac:dyDescent="0.4">
      <c r="A2" s="656" t="s">
        <v>63</v>
      </c>
      <c r="B2" s="656"/>
      <c r="C2" s="656"/>
      <c r="D2" s="656"/>
      <c r="E2" s="656"/>
      <c r="F2" s="656"/>
      <c r="G2" s="656"/>
      <c r="H2" s="656"/>
      <c r="I2" s="656"/>
      <c r="K2" s="38"/>
      <c r="L2" s="38"/>
    </row>
    <row r="3" spans="1:16" s="2" customFormat="1" ht="30" customHeight="1" x14ac:dyDescent="0.3">
      <c r="M3" s="400"/>
      <c r="N3" s="400"/>
      <c r="O3" s="400"/>
    </row>
    <row r="4" spans="1:16" s="3" customFormat="1" ht="30" customHeight="1" x14ac:dyDescent="0.3">
      <c r="A4" s="655" t="s">
        <v>4</v>
      </c>
      <c r="B4" s="655"/>
      <c r="C4" s="4" t="s">
        <v>0</v>
      </c>
      <c r="D4" s="22"/>
      <c r="E4" s="4" t="s">
        <v>1</v>
      </c>
      <c r="F4" s="22"/>
      <c r="G4" s="4" t="s">
        <v>2</v>
      </c>
      <c r="H4" s="22"/>
      <c r="I4" s="4" t="s">
        <v>1</v>
      </c>
      <c r="K4" s="74" t="s">
        <v>139</v>
      </c>
      <c r="L4" s="6" t="s">
        <v>354</v>
      </c>
      <c r="M4" s="118"/>
      <c r="N4" s="118"/>
      <c r="O4" s="118"/>
    </row>
    <row r="5" spans="1:16" ht="30" customHeight="1" x14ac:dyDescent="0.3">
      <c r="A5" s="6"/>
      <c r="B5" s="6"/>
      <c r="C5" s="7">
        <v>2023</v>
      </c>
      <c r="D5" s="23"/>
      <c r="E5" s="7">
        <v>2024</v>
      </c>
      <c r="F5" s="23"/>
      <c r="G5" s="7">
        <v>2024</v>
      </c>
      <c r="H5" s="23"/>
      <c r="I5" s="7">
        <v>2025</v>
      </c>
      <c r="J5" s="190"/>
      <c r="K5" s="73">
        <v>2020</v>
      </c>
      <c r="L5" s="191" t="s">
        <v>355</v>
      </c>
    </row>
    <row r="6" spans="1:16" s="5" customFormat="1" ht="30" customHeight="1" x14ac:dyDescent="0.3">
      <c r="A6" s="655" t="s">
        <v>68</v>
      </c>
      <c r="B6" s="655"/>
      <c r="E6" s="84"/>
      <c r="G6" s="84"/>
      <c r="I6" s="84"/>
      <c r="K6" s="92"/>
      <c r="M6" s="118"/>
      <c r="N6" s="118"/>
      <c r="O6" s="118"/>
    </row>
    <row r="7" spans="1:16" s="2" customFormat="1" ht="30" customHeight="1" x14ac:dyDescent="0.3">
      <c r="B7" s="8" t="s">
        <v>176</v>
      </c>
      <c r="C7" s="113">
        <v>346.38</v>
      </c>
      <c r="D7" s="16"/>
      <c r="E7" s="113">
        <v>2500</v>
      </c>
      <c r="F7" s="16"/>
      <c r="G7" s="113">
        <v>3200</v>
      </c>
      <c r="H7" s="16"/>
      <c r="I7" s="113">
        <v>2500</v>
      </c>
      <c r="J7" s="135"/>
      <c r="K7" s="221">
        <v>0</v>
      </c>
      <c r="L7" s="77">
        <f>K7/I7</f>
        <v>0</v>
      </c>
      <c r="M7" s="400"/>
      <c r="N7" s="400"/>
      <c r="O7" s="400"/>
      <c r="P7" s="134"/>
    </row>
    <row r="8" spans="1:16" s="2" customFormat="1" ht="30" customHeight="1" x14ac:dyDescent="0.3">
      <c r="B8" s="10" t="s">
        <v>315</v>
      </c>
      <c r="C8" s="115">
        <v>2500</v>
      </c>
      <c r="D8" s="17"/>
      <c r="E8" s="115">
        <v>4900</v>
      </c>
      <c r="F8" s="17"/>
      <c r="G8" s="115">
        <v>4900</v>
      </c>
      <c r="H8" s="17"/>
      <c r="I8" s="115">
        <v>2500</v>
      </c>
      <c r="J8" s="135"/>
      <c r="K8" s="222">
        <v>0</v>
      </c>
      <c r="L8" s="77">
        <f>K8/I8</f>
        <v>0</v>
      </c>
      <c r="M8" s="400"/>
      <c r="N8" s="400"/>
      <c r="O8" s="400"/>
    </row>
    <row r="9" spans="1:16" s="2" customFormat="1" ht="30" customHeight="1" x14ac:dyDescent="0.3">
      <c r="B9" s="10" t="s">
        <v>177</v>
      </c>
      <c r="C9" s="115">
        <v>519.53</v>
      </c>
      <c r="D9" s="17"/>
      <c r="E9" s="115">
        <v>1750</v>
      </c>
      <c r="F9" s="17"/>
      <c r="G9" s="115">
        <v>1500</v>
      </c>
      <c r="H9" s="17"/>
      <c r="I9" s="115">
        <v>1750</v>
      </c>
      <c r="J9" s="135"/>
      <c r="K9" s="222">
        <v>0</v>
      </c>
      <c r="L9" s="77">
        <f t="shared" ref="L9" si="0">K9/I9</f>
        <v>0</v>
      </c>
      <c r="M9" s="400"/>
      <c r="N9" s="400"/>
      <c r="O9" s="400"/>
    </row>
    <row r="10" spans="1:16" s="2" customFormat="1" ht="24.95" customHeight="1" x14ac:dyDescent="0.3">
      <c r="B10" s="10" t="s">
        <v>362</v>
      </c>
      <c r="C10" s="303"/>
      <c r="D10" s="305"/>
      <c r="E10" s="303"/>
      <c r="F10" s="305"/>
      <c r="G10" s="303"/>
      <c r="H10" s="305"/>
      <c r="I10" s="303"/>
      <c r="J10" s="135"/>
      <c r="K10" s="226"/>
      <c r="L10" s="194"/>
      <c r="M10" s="400"/>
      <c r="N10" s="400"/>
      <c r="O10" s="400"/>
    </row>
    <row r="11" spans="1:16" s="2" customFormat="1" ht="30" customHeight="1" x14ac:dyDescent="0.3">
      <c r="B11" s="287" t="s">
        <v>451</v>
      </c>
      <c r="C11" s="115">
        <v>31949.71</v>
      </c>
      <c r="D11" s="17"/>
      <c r="E11" s="115">
        <v>30000</v>
      </c>
      <c r="F11" s="17"/>
      <c r="G11" s="115">
        <v>28600</v>
      </c>
      <c r="H11" s="17"/>
      <c r="I11" s="115">
        <v>32200</v>
      </c>
      <c r="J11" s="135"/>
      <c r="K11" s="222">
        <v>0</v>
      </c>
      <c r="L11" s="77"/>
      <c r="M11" s="400"/>
      <c r="N11" s="400"/>
      <c r="O11" s="400"/>
    </row>
    <row r="12" spans="1:16" s="2" customFormat="1" ht="30" customHeight="1" x14ac:dyDescent="0.3">
      <c r="B12" s="287" t="s">
        <v>452</v>
      </c>
      <c r="C12" s="115">
        <v>13668.54</v>
      </c>
      <c r="D12" s="17"/>
      <c r="E12" s="115">
        <v>15900</v>
      </c>
      <c r="F12" s="17"/>
      <c r="G12" s="115">
        <v>15900</v>
      </c>
      <c r="H12" s="17"/>
      <c r="I12" s="115">
        <v>15450</v>
      </c>
      <c r="J12" s="135"/>
      <c r="K12" s="222">
        <v>0</v>
      </c>
      <c r="L12" s="77"/>
      <c r="M12" s="400"/>
      <c r="N12" s="400"/>
      <c r="O12" s="400"/>
    </row>
    <row r="13" spans="1:16" s="2" customFormat="1" ht="30" customHeight="1" x14ac:dyDescent="0.3">
      <c r="B13" s="287" t="s">
        <v>695</v>
      </c>
      <c r="C13" s="115">
        <v>8465.17</v>
      </c>
      <c r="D13" s="17"/>
      <c r="E13" s="115">
        <v>9550</v>
      </c>
      <c r="F13" s="17"/>
      <c r="G13" s="115">
        <v>8500</v>
      </c>
      <c r="H13" s="17"/>
      <c r="I13" s="115">
        <v>8850</v>
      </c>
      <c r="J13" s="135"/>
      <c r="K13" s="222">
        <v>0</v>
      </c>
      <c r="L13" s="77"/>
      <c r="M13" s="400"/>
      <c r="N13" s="400"/>
      <c r="O13" s="400"/>
    </row>
    <row r="14" spans="1:16" s="2" customFormat="1" ht="30" customHeight="1" x14ac:dyDescent="0.3">
      <c r="B14" s="10" t="s">
        <v>178</v>
      </c>
      <c r="C14" s="115">
        <v>248.13</v>
      </c>
      <c r="D14" s="17"/>
      <c r="E14" s="115">
        <v>600</v>
      </c>
      <c r="F14" s="17"/>
      <c r="G14" s="115">
        <v>500</v>
      </c>
      <c r="H14" s="17"/>
      <c r="I14" s="115">
        <v>500</v>
      </c>
      <c r="J14" s="135"/>
      <c r="K14" s="222">
        <v>0</v>
      </c>
      <c r="L14" s="77">
        <f>K14/I14</f>
        <v>0</v>
      </c>
      <c r="M14" s="400"/>
      <c r="N14" s="400"/>
      <c r="O14" s="400"/>
    </row>
    <row r="15" spans="1:16" s="2" customFormat="1" ht="24.95" customHeight="1" x14ac:dyDescent="0.3">
      <c r="B15" s="8" t="s">
        <v>415</v>
      </c>
      <c r="C15" s="306"/>
      <c r="D15" s="307"/>
      <c r="E15" s="306"/>
      <c r="F15" s="307"/>
      <c r="G15" s="306"/>
      <c r="H15" s="307"/>
      <c r="I15" s="306"/>
      <c r="J15" s="135"/>
      <c r="K15" s="221"/>
      <c r="L15" s="77"/>
      <c r="M15" s="400"/>
      <c r="N15" s="400"/>
      <c r="O15" s="400"/>
    </row>
    <row r="16" spans="1:16" s="2" customFormat="1" ht="34.9" customHeight="1" x14ac:dyDescent="0.3">
      <c r="B16" s="281" t="s">
        <v>825</v>
      </c>
      <c r="C16" s="113">
        <v>27200.02</v>
      </c>
      <c r="D16" s="16"/>
      <c r="E16" s="113">
        <v>37800</v>
      </c>
      <c r="F16" s="16"/>
      <c r="G16" s="113">
        <v>37784</v>
      </c>
      <c r="H16" s="16"/>
      <c r="I16" s="113">
        <v>40000</v>
      </c>
      <c r="J16" s="135"/>
      <c r="K16" s="221"/>
      <c r="L16" s="77"/>
      <c r="M16" s="400"/>
      <c r="N16" s="400"/>
      <c r="O16" s="400"/>
    </row>
    <row r="17" spans="1:15" s="2" customFormat="1" ht="50.1" customHeight="1" x14ac:dyDescent="0.3">
      <c r="B17" s="285" t="s">
        <v>510</v>
      </c>
      <c r="C17" s="113">
        <v>69571.960000000006</v>
      </c>
      <c r="D17" s="16"/>
      <c r="E17" s="113">
        <v>73141</v>
      </c>
      <c r="F17" s="16"/>
      <c r="G17" s="113">
        <v>67810</v>
      </c>
      <c r="H17" s="16"/>
      <c r="I17" s="113">
        <v>75659</v>
      </c>
      <c r="J17" s="201"/>
      <c r="K17" s="242">
        <v>0</v>
      </c>
      <c r="L17" s="77">
        <f>K17/I17</f>
        <v>0</v>
      </c>
      <c r="M17" s="400"/>
      <c r="N17" s="400"/>
      <c r="O17" s="400"/>
    </row>
    <row r="18" spans="1:15" s="2" customFormat="1" ht="29.25" customHeight="1" x14ac:dyDescent="0.3">
      <c r="B18" s="285" t="s">
        <v>809</v>
      </c>
      <c r="C18" s="113"/>
      <c r="D18" s="16"/>
      <c r="E18" s="113"/>
      <c r="F18" s="16"/>
      <c r="G18" s="113"/>
      <c r="H18" s="16"/>
      <c r="I18" s="113">
        <v>240</v>
      </c>
      <c r="J18" s="201"/>
      <c r="K18" s="242"/>
      <c r="L18" s="77"/>
      <c r="M18" s="400"/>
      <c r="N18" s="400"/>
      <c r="O18" s="400"/>
    </row>
    <row r="19" spans="1:15" s="2" customFormat="1" ht="30" customHeight="1" x14ac:dyDescent="0.3">
      <c r="B19" s="10" t="s">
        <v>157</v>
      </c>
      <c r="C19" s="115">
        <v>6173.6</v>
      </c>
      <c r="D19" s="17"/>
      <c r="E19" s="115">
        <v>5000</v>
      </c>
      <c r="F19" s="17"/>
      <c r="G19" s="115">
        <v>1500</v>
      </c>
      <c r="H19" s="17"/>
      <c r="I19" s="115">
        <v>6000</v>
      </c>
      <c r="J19" s="135"/>
      <c r="K19" s="222">
        <v>0</v>
      </c>
      <c r="L19" s="77">
        <f>K19/I19</f>
        <v>0</v>
      </c>
      <c r="M19" s="400"/>
      <c r="N19" s="400"/>
      <c r="O19" s="400"/>
    </row>
    <row r="20" spans="1:15" s="2" customFormat="1" ht="24.95" customHeight="1" x14ac:dyDescent="0.3">
      <c r="B20" s="10" t="s">
        <v>307</v>
      </c>
      <c r="C20" s="297"/>
      <c r="D20" s="304"/>
      <c r="E20" s="297"/>
      <c r="F20" s="304"/>
      <c r="G20" s="297"/>
      <c r="H20" s="304"/>
      <c r="I20" s="297"/>
      <c r="K20" s="244"/>
      <c r="L20" s="245"/>
      <c r="M20" s="400"/>
      <c r="N20" s="400"/>
      <c r="O20" s="400"/>
    </row>
    <row r="21" spans="1:15" s="2" customFormat="1" ht="24.95" customHeight="1" x14ac:dyDescent="0.3">
      <c r="B21" s="486" t="s">
        <v>763</v>
      </c>
      <c r="C21" s="484">
        <v>0</v>
      </c>
      <c r="D21" s="485"/>
      <c r="E21" s="484">
        <v>2000</v>
      </c>
      <c r="F21" s="485"/>
      <c r="G21" s="484">
        <v>2000</v>
      </c>
      <c r="H21" s="485"/>
      <c r="I21" s="484">
        <v>2000</v>
      </c>
      <c r="K21" s="244"/>
      <c r="L21" s="245"/>
      <c r="M21" s="400"/>
      <c r="N21" s="400"/>
      <c r="O21" s="400"/>
    </row>
    <row r="22" spans="1:15" s="2" customFormat="1" ht="30" customHeight="1" thickBot="1" x14ac:dyDescent="0.35">
      <c r="B22" s="287" t="s">
        <v>453</v>
      </c>
      <c r="C22" s="116">
        <v>1331.1</v>
      </c>
      <c r="D22" s="18"/>
      <c r="E22" s="116">
        <v>750</v>
      </c>
      <c r="F22" s="18"/>
      <c r="G22" s="116">
        <v>600</v>
      </c>
      <c r="H22" s="18"/>
      <c r="I22" s="116">
        <v>0</v>
      </c>
      <c r="K22" s="96">
        <v>0</v>
      </c>
      <c r="L22" s="97" t="e">
        <f>K22/I22</f>
        <v>#DIV/0!</v>
      </c>
      <c r="M22" s="400"/>
      <c r="N22" s="400"/>
      <c r="O22" s="400"/>
    </row>
    <row r="23" spans="1:15" s="5" customFormat="1" ht="30" customHeight="1" x14ac:dyDescent="0.3">
      <c r="A23" s="655" t="s">
        <v>69</v>
      </c>
      <c r="B23" s="655"/>
      <c r="C23" s="118">
        <f>SUM(C7:C22)</f>
        <v>161974.14000000001</v>
      </c>
      <c r="D23" s="21"/>
      <c r="E23" s="118">
        <f>IF(SUM(E7:E22)=0,"",SUM(E7:E22))</f>
        <v>183891</v>
      </c>
      <c r="F23" s="21"/>
      <c r="G23" s="118">
        <f>SUM(G7:G22)</f>
        <v>172794</v>
      </c>
      <c r="H23" s="21"/>
      <c r="I23" s="118">
        <f>SUM(I7:I22)</f>
        <v>187649</v>
      </c>
      <c r="K23" s="224">
        <f>SUM(K7:K19)</f>
        <v>0</v>
      </c>
      <c r="L23" s="93"/>
      <c r="M23" s="118"/>
      <c r="N23" s="118"/>
      <c r="O23" s="118"/>
    </row>
    <row r="24" spans="1:15" ht="30" customHeight="1" x14ac:dyDescent="0.3">
      <c r="H24" s="393"/>
      <c r="I24" s="37"/>
    </row>
    <row r="25" spans="1:15" s="26" customFormat="1" ht="30" hidden="1" customHeight="1" x14ac:dyDescent="0.3">
      <c r="B25" s="406" t="s">
        <v>706</v>
      </c>
      <c r="C25" s="407">
        <f>(I23-E23)/E23</f>
        <v>2.043601916352622E-2</v>
      </c>
      <c r="M25" s="400"/>
      <c r="N25" s="400"/>
      <c r="O25" s="400"/>
    </row>
    <row r="38" spans="16:16" ht="30" customHeight="1" x14ac:dyDescent="0.25">
      <c r="P38" s="103"/>
    </row>
  </sheetData>
  <mergeCells count="4">
    <mergeCell ref="A2:I2"/>
    <mergeCell ref="A4:B4"/>
    <mergeCell ref="A6:B6"/>
    <mergeCell ref="A23:B23"/>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Roman,Regular"&amp;14 &amp;16 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zoomScale="70" zoomScaleNormal="70" workbookViewId="0">
      <selection activeCell="O22" sqref="O22"/>
    </sheetView>
  </sheetViews>
  <sheetFormatPr defaultRowHeight="15" x14ac:dyDescent="0.25"/>
  <sheetData>
    <row r="1" spans="1:11" ht="15" customHeight="1" x14ac:dyDescent="0.25">
      <c r="A1" s="570" t="s">
        <v>844</v>
      </c>
      <c r="B1" s="570"/>
      <c r="C1" s="570"/>
      <c r="D1" s="570"/>
      <c r="E1" s="570"/>
      <c r="F1" s="570"/>
      <c r="G1" s="570"/>
      <c r="H1" s="570"/>
      <c r="I1" s="570"/>
      <c r="J1" s="570"/>
      <c r="K1" s="338"/>
    </row>
    <row r="2" spans="1:11" ht="15" customHeight="1" x14ac:dyDescent="0.25">
      <c r="A2" s="570"/>
      <c r="B2" s="570"/>
      <c r="C2" s="570"/>
      <c r="D2" s="570"/>
      <c r="E2" s="570"/>
      <c r="F2" s="570"/>
      <c r="G2" s="570"/>
      <c r="H2" s="570"/>
      <c r="I2" s="570"/>
      <c r="J2" s="570"/>
      <c r="K2" s="338"/>
    </row>
    <row r="3" spans="1:11" ht="15" customHeight="1" x14ac:dyDescent="0.25">
      <c r="A3" s="570"/>
      <c r="B3" s="570"/>
      <c r="C3" s="570"/>
      <c r="D3" s="570"/>
      <c r="E3" s="570"/>
      <c r="F3" s="570"/>
      <c r="G3" s="570"/>
      <c r="H3" s="570"/>
      <c r="I3" s="570"/>
      <c r="J3" s="570"/>
      <c r="K3" s="338"/>
    </row>
    <row r="4" spans="1:11" ht="15" customHeight="1" x14ac:dyDescent="0.25">
      <c r="A4" s="570"/>
      <c r="B4" s="570"/>
      <c r="C4" s="570"/>
      <c r="D4" s="570"/>
      <c r="E4" s="570"/>
      <c r="F4" s="570"/>
      <c r="G4" s="570"/>
      <c r="H4" s="570"/>
      <c r="I4" s="570"/>
      <c r="J4" s="570"/>
      <c r="K4" s="338"/>
    </row>
    <row r="5" spans="1:11" ht="15" customHeight="1" x14ac:dyDescent="0.25">
      <c r="A5" s="570"/>
      <c r="B5" s="570"/>
      <c r="C5" s="570"/>
      <c r="D5" s="570"/>
      <c r="E5" s="570"/>
      <c r="F5" s="570"/>
      <c r="G5" s="570"/>
      <c r="H5" s="570"/>
      <c r="I5" s="570"/>
      <c r="J5" s="570"/>
      <c r="K5" s="338"/>
    </row>
    <row r="6" spans="1:11" ht="15" customHeight="1" x14ac:dyDescent="0.25">
      <c r="A6" s="570"/>
      <c r="B6" s="570"/>
      <c r="C6" s="570"/>
      <c r="D6" s="570"/>
      <c r="E6" s="570"/>
      <c r="F6" s="570"/>
      <c r="G6" s="570"/>
      <c r="H6" s="570"/>
      <c r="I6" s="570"/>
      <c r="J6" s="570"/>
      <c r="K6" s="338"/>
    </row>
    <row r="7" spans="1:11" ht="15" customHeight="1" x14ac:dyDescent="0.25">
      <c r="A7" s="570"/>
      <c r="B7" s="570"/>
      <c r="C7" s="570"/>
      <c r="D7" s="570"/>
      <c r="E7" s="570"/>
      <c r="F7" s="570"/>
      <c r="G7" s="570"/>
      <c r="H7" s="570"/>
      <c r="I7" s="570"/>
      <c r="J7" s="570"/>
      <c r="K7" s="338"/>
    </row>
    <row r="8" spans="1:11" ht="15" customHeight="1" x14ac:dyDescent="0.25">
      <c r="A8" s="570"/>
      <c r="B8" s="570"/>
      <c r="C8" s="570"/>
      <c r="D8" s="570"/>
      <c r="E8" s="570"/>
      <c r="F8" s="570"/>
      <c r="G8" s="570"/>
      <c r="H8" s="570"/>
      <c r="I8" s="570"/>
      <c r="J8" s="570"/>
      <c r="K8" s="338"/>
    </row>
    <row r="9" spans="1:11" ht="15" customHeight="1" x14ac:dyDescent="0.25">
      <c r="A9" s="570"/>
      <c r="B9" s="570"/>
      <c r="C9" s="570"/>
      <c r="D9" s="570"/>
      <c r="E9" s="570"/>
      <c r="F9" s="570"/>
      <c r="G9" s="570"/>
      <c r="H9" s="570"/>
      <c r="I9" s="570"/>
      <c r="J9" s="570"/>
      <c r="K9" s="338"/>
    </row>
    <row r="10" spans="1:11" ht="15" customHeight="1" x14ac:dyDescent="0.25">
      <c r="A10" s="570"/>
      <c r="B10" s="570"/>
      <c r="C10" s="570"/>
      <c r="D10" s="570"/>
      <c r="E10" s="570"/>
      <c r="F10" s="570"/>
      <c r="G10" s="570"/>
      <c r="H10" s="570"/>
      <c r="I10" s="570"/>
      <c r="J10" s="570"/>
      <c r="K10" s="338"/>
    </row>
    <row r="11" spans="1:11" ht="15" customHeight="1" x14ac:dyDescent="0.25">
      <c r="A11" s="440"/>
      <c r="B11" s="440"/>
      <c r="C11" s="440"/>
      <c r="D11" s="440"/>
      <c r="E11" s="440"/>
      <c r="F11" s="440"/>
      <c r="G11" s="440"/>
      <c r="H11" s="440"/>
      <c r="I11" s="440"/>
      <c r="J11" s="440"/>
      <c r="K11" s="338"/>
    </row>
    <row r="12" spans="1:11" ht="23.25" x14ac:dyDescent="0.25">
      <c r="A12" s="571" t="s">
        <v>516</v>
      </c>
      <c r="B12" s="571"/>
      <c r="C12" s="571"/>
      <c r="D12" s="571"/>
      <c r="E12" s="571"/>
      <c r="F12" s="571"/>
      <c r="G12" s="571"/>
      <c r="H12" s="571"/>
      <c r="I12" s="571"/>
      <c r="J12" s="571"/>
    </row>
    <row r="13" spans="1:11" ht="23.25" x14ac:dyDescent="0.35">
      <c r="A13" s="425"/>
      <c r="B13" s="572" t="s">
        <v>755</v>
      </c>
      <c r="C13" s="572"/>
      <c r="D13" s="572"/>
      <c r="E13" s="572"/>
      <c r="F13" s="572"/>
      <c r="G13" s="425" t="s">
        <v>842</v>
      </c>
      <c r="H13" s="570"/>
      <c r="I13" s="570"/>
      <c r="J13" s="570"/>
      <c r="K13" s="570"/>
    </row>
    <row r="14" spans="1:11" ht="23.25" x14ac:dyDescent="0.35">
      <c r="A14" s="425"/>
      <c r="B14" s="572" t="s">
        <v>597</v>
      </c>
      <c r="C14" s="572"/>
      <c r="D14" s="572"/>
      <c r="E14" s="572"/>
      <c r="F14" s="572"/>
      <c r="G14" s="425" t="s">
        <v>842</v>
      </c>
      <c r="H14" s="570"/>
      <c r="I14" s="570"/>
      <c r="J14" s="570"/>
      <c r="K14" s="570"/>
    </row>
    <row r="15" spans="1:11" ht="23.25" x14ac:dyDescent="0.35">
      <c r="A15" s="425"/>
      <c r="B15" s="572" t="s">
        <v>517</v>
      </c>
      <c r="C15" s="572"/>
      <c r="D15" s="572"/>
      <c r="E15" s="572"/>
      <c r="F15" s="572"/>
      <c r="G15" s="425" t="s">
        <v>842</v>
      </c>
      <c r="H15" s="570"/>
      <c r="I15" s="570"/>
      <c r="J15" s="570"/>
      <c r="K15" s="570"/>
    </row>
    <row r="16" spans="1:11" ht="23.25" x14ac:dyDescent="0.35">
      <c r="A16" s="425"/>
      <c r="B16" s="572" t="s">
        <v>518</v>
      </c>
      <c r="C16" s="572"/>
      <c r="D16" s="572"/>
      <c r="E16" s="572"/>
      <c r="F16" s="572"/>
      <c r="G16" s="425" t="s">
        <v>842</v>
      </c>
      <c r="H16" s="570"/>
      <c r="I16" s="570"/>
      <c r="J16" s="570"/>
      <c r="K16" s="570"/>
    </row>
    <row r="17" spans="1:11" ht="23.25" x14ac:dyDescent="0.35">
      <c r="A17" s="425"/>
      <c r="B17" s="572" t="s">
        <v>519</v>
      </c>
      <c r="C17" s="572"/>
      <c r="D17" s="572"/>
      <c r="E17" s="572"/>
      <c r="F17" s="572"/>
      <c r="G17" s="425" t="s">
        <v>842</v>
      </c>
      <c r="H17" s="570"/>
      <c r="I17" s="570"/>
      <c r="J17" s="570"/>
      <c r="K17" s="570"/>
    </row>
    <row r="18" spans="1:11" ht="23.25" x14ac:dyDescent="0.25">
      <c r="A18" s="338"/>
      <c r="B18" s="338"/>
      <c r="C18" s="338"/>
      <c r="D18" s="338"/>
      <c r="E18" s="338"/>
      <c r="F18" s="338"/>
      <c r="G18" s="338"/>
      <c r="H18" s="338"/>
      <c r="I18" s="338"/>
      <c r="J18" s="338"/>
    </row>
    <row r="19" spans="1:11" ht="23.25" x14ac:dyDescent="0.35">
      <c r="A19" s="572" t="s">
        <v>520</v>
      </c>
      <c r="B19" s="572"/>
      <c r="C19" s="572"/>
      <c r="D19" s="572"/>
      <c r="E19" s="572"/>
      <c r="F19" s="572"/>
      <c r="G19" s="572"/>
      <c r="H19" s="572"/>
      <c r="I19" s="572"/>
      <c r="J19" s="572"/>
    </row>
    <row r="20" spans="1:11" ht="24" x14ac:dyDescent="0.35">
      <c r="A20" s="338"/>
      <c r="B20" s="574" t="s">
        <v>760</v>
      </c>
      <c r="C20" s="574"/>
      <c r="D20" s="574"/>
      <c r="E20" s="338"/>
      <c r="F20" s="338"/>
      <c r="G20" s="575"/>
      <c r="H20" s="575"/>
      <c r="I20" s="338"/>
      <c r="J20" s="338"/>
    </row>
    <row r="21" spans="1:11" ht="23.25" x14ac:dyDescent="0.35">
      <c r="A21" s="338"/>
      <c r="B21" s="576" t="s">
        <v>743</v>
      </c>
      <c r="C21" s="576"/>
      <c r="D21" s="576"/>
      <c r="E21" s="576"/>
      <c r="F21" s="576"/>
      <c r="G21" s="576"/>
      <c r="H21" s="573">
        <v>0.50849999999999995</v>
      </c>
      <c r="I21" s="573"/>
      <c r="J21" s="338"/>
    </row>
    <row r="22" spans="1:11" ht="23.25" x14ac:dyDescent="0.35">
      <c r="A22" s="338"/>
      <c r="B22" s="572" t="s">
        <v>581</v>
      </c>
      <c r="C22" s="572"/>
      <c r="D22" s="572"/>
      <c r="E22" s="572"/>
      <c r="F22" s="572"/>
      <c r="G22" s="436"/>
      <c r="H22" s="573">
        <v>0.49179400000000001</v>
      </c>
      <c r="I22" s="573"/>
      <c r="J22" s="338"/>
    </row>
    <row r="23" spans="1:11" ht="23.25" x14ac:dyDescent="0.35">
      <c r="A23" s="338"/>
      <c r="B23" s="572" t="s">
        <v>598</v>
      </c>
      <c r="C23" s="572"/>
      <c r="D23" s="572"/>
      <c r="E23" s="572"/>
      <c r="F23" s="572"/>
      <c r="G23" s="436"/>
      <c r="H23" s="573">
        <v>0.5</v>
      </c>
      <c r="I23" s="573"/>
      <c r="J23" s="338"/>
    </row>
    <row r="24" spans="1:11" ht="23.25" x14ac:dyDescent="0.35">
      <c r="A24" s="338"/>
      <c r="B24" s="572" t="s">
        <v>582</v>
      </c>
      <c r="C24" s="572"/>
      <c r="D24" s="572"/>
      <c r="E24" s="572"/>
      <c r="F24" s="572"/>
      <c r="G24" s="436"/>
      <c r="H24" s="573">
        <v>0.52541700000000002</v>
      </c>
      <c r="I24" s="573"/>
      <c r="J24" s="338"/>
    </row>
    <row r="25" spans="1:11" ht="23.25" x14ac:dyDescent="0.35">
      <c r="A25" s="338"/>
      <c r="B25" s="572" t="s">
        <v>521</v>
      </c>
      <c r="C25" s="572"/>
      <c r="D25" s="572"/>
      <c r="E25" s="572"/>
      <c r="F25" s="572"/>
      <c r="G25" s="436"/>
      <c r="H25" s="573">
        <v>8.5000000000000006E-3</v>
      </c>
      <c r="I25" s="573"/>
      <c r="J25" s="338"/>
    </row>
    <row r="26" spans="1:11" ht="23.25" x14ac:dyDescent="0.25">
      <c r="A26" s="338"/>
      <c r="B26" s="338"/>
      <c r="C26" s="338"/>
      <c r="D26" s="338"/>
      <c r="E26" s="338"/>
      <c r="F26" s="338"/>
      <c r="G26" s="338"/>
      <c r="H26" s="338"/>
      <c r="I26" s="338"/>
      <c r="J26" s="338"/>
    </row>
    <row r="27" spans="1:11" ht="24" x14ac:dyDescent="0.35">
      <c r="A27" s="338"/>
      <c r="B27" s="574" t="s">
        <v>789</v>
      </c>
      <c r="C27" s="574"/>
      <c r="D27" s="574"/>
      <c r="E27" s="339"/>
      <c r="F27" s="339"/>
      <c r="G27" s="339"/>
      <c r="H27" s="339"/>
      <c r="I27" s="339"/>
      <c r="J27" s="339"/>
    </row>
    <row r="28" spans="1:11" ht="23.25" x14ac:dyDescent="0.35">
      <c r="A28" s="338"/>
      <c r="B28" s="576" t="s">
        <v>743</v>
      </c>
      <c r="C28" s="576"/>
      <c r="D28" s="576"/>
      <c r="E28" s="576"/>
      <c r="F28" s="576"/>
      <c r="G28" s="576"/>
      <c r="H28" s="573">
        <v>0.32843899999999998</v>
      </c>
      <c r="I28" s="573"/>
      <c r="J28" s="338"/>
    </row>
    <row r="29" spans="1:11" ht="23.25" x14ac:dyDescent="0.35">
      <c r="A29" s="338"/>
      <c r="B29" s="572" t="s">
        <v>818</v>
      </c>
      <c r="C29" s="572"/>
      <c r="D29" s="572"/>
      <c r="E29" s="572"/>
      <c r="F29" s="572"/>
      <c r="G29" s="436"/>
      <c r="H29" s="573">
        <v>0.32843899999999998</v>
      </c>
      <c r="I29" s="573"/>
      <c r="J29" s="338"/>
    </row>
    <row r="30" spans="1:11" ht="23.25" x14ac:dyDescent="0.35">
      <c r="A30" s="338"/>
      <c r="B30" s="572" t="s">
        <v>598</v>
      </c>
      <c r="C30" s="572"/>
      <c r="D30" s="572"/>
      <c r="E30" s="572"/>
      <c r="F30" s="572"/>
      <c r="G30" s="572"/>
      <c r="H30" s="573">
        <v>0.32302900000000001</v>
      </c>
      <c r="I30" s="573"/>
      <c r="J30" s="338"/>
    </row>
    <row r="31" spans="1:11" ht="23.25" x14ac:dyDescent="0.35">
      <c r="A31" s="338"/>
      <c r="B31" s="572" t="s">
        <v>819</v>
      </c>
      <c r="C31" s="572"/>
      <c r="D31" s="572"/>
      <c r="E31" s="572"/>
      <c r="F31" s="572"/>
      <c r="G31" s="436"/>
      <c r="H31" s="573">
        <v>0.42677799999999999</v>
      </c>
      <c r="I31" s="573"/>
      <c r="J31" s="338"/>
    </row>
    <row r="32" spans="1:11" ht="23.25" x14ac:dyDescent="0.35">
      <c r="A32" s="338"/>
      <c r="B32" s="572" t="s">
        <v>521</v>
      </c>
      <c r="C32" s="572"/>
      <c r="D32" s="572"/>
      <c r="E32" s="572"/>
      <c r="F32" s="572"/>
      <c r="G32" s="436"/>
      <c r="H32" s="573">
        <v>5.4099999999999999E-3</v>
      </c>
      <c r="I32" s="573"/>
      <c r="J32" s="338"/>
    </row>
    <row r="33" spans="1:10" ht="23.25" x14ac:dyDescent="0.35">
      <c r="A33" s="338"/>
      <c r="B33" s="441"/>
      <c r="C33" s="441"/>
      <c r="D33" s="441"/>
      <c r="E33" s="441"/>
      <c r="F33" s="441"/>
      <c r="G33" s="442"/>
      <c r="H33" s="442"/>
      <c r="I33" s="338"/>
      <c r="J33" s="338"/>
    </row>
    <row r="34" spans="1:10" ht="23.25" x14ac:dyDescent="0.35">
      <c r="A34" s="572" t="s">
        <v>583</v>
      </c>
      <c r="B34" s="572"/>
      <c r="C34" s="572"/>
      <c r="D34" s="572"/>
      <c r="E34" s="572"/>
      <c r="F34" s="441"/>
      <c r="G34" s="578">
        <v>1080000</v>
      </c>
      <c r="H34" s="578"/>
      <c r="I34" s="578"/>
      <c r="J34" s="338"/>
    </row>
    <row r="35" spans="1:10" ht="23.25" x14ac:dyDescent="0.35">
      <c r="A35" s="338"/>
      <c r="B35" s="338"/>
      <c r="C35" s="577"/>
      <c r="D35" s="572"/>
      <c r="E35" s="572"/>
      <c r="F35" s="338"/>
      <c r="G35" s="338"/>
      <c r="H35" s="338"/>
      <c r="I35" s="338"/>
      <c r="J35" s="338"/>
    </row>
    <row r="36" spans="1:10" ht="23.25" x14ac:dyDescent="0.25">
      <c r="A36" s="338"/>
      <c r="B36" s="338"/>
      <c r="C36" s="338"/>
      <c r="D36" s="338"/>
      <c r="E36" s="338"/>
      <c r="F36" s="338"/>
      <c r="G36" s="338"/>
      <c r="H36" s="338"/>
      <c r="I36" s="338"/>
      <c r="J36" s="338"/>
    </row>
    <row r="37" spans="1:10" ht="23.25" x14ac:dyDescent="0.25">
      <c r="A37" s="338"/>
      <c r="B37" s="338"/>
      <c r="C37" s="338"/>
      <c r="D37" s="338"/>
      <c r="E37" s="338"/>
      <c r="F37" s="338"/>
      <c r="G37" s="338"/>
      <c r="H37" s="338"/>
      <c r="I37" s="338"/>
      <c r="J37" s="338"/>
    </row>
    <row r="38" spans="1:10" ht="23.25" x14ac:dyDescent="0.25">
      <c r="A38" s="338"/>
      <c r="B38" s="338"/>
      <c r="C38" s="338"/>
      <c r="D38" s="338"/>
      <c r="E38" s="338"/>
      <c r="F38" s="338"/>
      <c r="G38" s="338"/>
      <c r="H38" s="338"/>
      <c r="I38" s="338"/>
      <c r="J38" s="338"/>
    </row>
  </sheetData>
  <mergeCells count="39">
    <mergeCell ref="C35:E35"/>
    <mergeCell ref="B31:F31"/>
    <mergeCell ref="H31:I31"/>
    <mergeCell ref="B32:F32"/>
    <mergeCell ref="H32:I32"/>
    <mergeCell ref="A34:E34"/>
    <mergeCell ref="G34:I34"/>
    <mergeCell ref="B30:G30"/>
    <mergeCell ref="H30:I30"/>
    <mergeCell ref="B23:F23"/>
    <mergeCell ref="H23:I23"/>
    <mergeCell ref="B24:F24"/>
    <mergeCell ref="H24:I24"/>
    <mergeCell ref="B25:F25"/>
    <mergeCell ref="H25:I25"/>
    <mergeCell ref="B27:D27"/>
    <mergeCell ref="B28:G28"/>
    <mergeCell ref="H28:I28"/>
    <mergeCell ref="B29:F29"/>
    <mergeCell ref="H29:I29"/>
    <mergeCell ref="B22:F22"/>
    <mergeCell ref="H22:I22"/>
    <mergeCell ref="B15:F15"/>
    <mergeCell ref="H15:K15"/>
    <mergeCell ref="B16:F16"/>
    <mergeCell ref="H16:K16"/>
    <mergeCell ref="B17:F17"/>
    <mergeCell ref="H17:K17"/>
    <mergeCell ref="A19:J19"/>
    <mergeCell ref="B20:D20"/>
    <mergeCell ref="G20:H20"/>
    <mergeCell ref="B21:G21"/>
    <mergeCell ref="H21:I21"/>
    <mergeCell ref="A1:J10"/>
    <mergeCell ref="A12:J12"/>
    <mergeCell ref="B13:F13"/>
    <mergeCell ref="H13:K13"/>
    <mergeCell ref="B14:F14"/>
    <mergeCell ref="H14:K14"/>
  </mergeCells>
  <pageMargins left="1.2" right="0.45" top="0.5" bottom="0.25" header="0.3" footer="0.3"/>
  <pageSetup scale="86" orientation="portrait" horizontalDpi="4294967295" verticalDpi="4294967295" r:id="rId1"/>
  <headerFooter>
    <oddFooter>&amp;C&amp;"Times New Roman,Regular"&amp;14i</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2:P40"/>
  <sheetViews>
    <sheetView topLeftCell="A13" zoomScale="80" zoomScaleNormal="80" workbookViewId="0">
      <selection activeCell="I17" sqref="I17"/>
    </sheetView>
  </sheetViews>
  <sheetFormatPr defaultColWidth="9.140625" defaultRowHeight="30" customHeight="1" x14ac:dyDescent="0.25"/>
  <cols>
    <col min="1" max="1" width="5.7109375" style="1" customWidth="1"/>
    <col min="2" max="2" width="51.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63</v>
      </c>
      <c r="B2" s="656"/>
      <c r="C2" s="656"/>
      <c r="D2" s="656"/>
      <c r="E2" s="656"/>
      <c r="F2" s="656"/>
      <c r="G2" s="656"/>
      <c r="H2" s="656"/>
      <c r="I2" s="656"/>
      <c r="K2" s="38"/>
      <c r="L2" s="38"/>
    </row>
    <row r="3" spans="1:15" s="2" customFormat="1" ht="30" customHeight="1" x14ac:dyDescent="0.3">
      <c r="A3" s="65"/>
      <c r="M3" s="400"/>
      <c r="N3" s="400"/>
      <c r="O3" s="400"/>
    </row>
    <row r="4" spans="1:15" s="3" customFormat="1" ht="30" customHeight="1" x14ac:dyDescent="0.3">
      <c r="A4" s="655" t="s">
        <v>4</v>
      </c>
      <c r="B4" s="655"/>
      <c r="C4" s="4" t="s">
        <v>0</v>
      </c>
      <c r="D4" s="22"/>
      <c r="E4" s="4" t="s">
        <v>1</v>
      </c>
      <c r="F4" s="22"/>
      <c r="G4" s="4" t="s">
        <v>2</v>
      </c>
      <c r="H4" s="22"/>
      <c r="I4" s="4" t="s">
        <v>1</v>
      </c>
      <c r="K4" s="80" t="s">
        <v>139</v>
      </c>
      <c r="L4" s="186" t="s">
        <v>354</v>
      </c>
      <c r="M4" s="118"/>
      <c r="N4" s="118"/>
      <c r="O4" s="118"/>
    </row>
    <row r="5" spans="1:15" ht="30" customHeight="1" x14ac:dyDescent="0.3">
      <c r="A5" s="6"/>
      <c r="B5" s="6"/>
      <c r="C5" s="7">
        <v>2023</v>
      </c>
      <c r="D5" s="23"/>
      <c r="E5" s="7">
        <v>2024</v>
      </c>
      <c r="F5" s="23"/>
      <c r="G5" s="7">
        <v>2024</v>
      </c>
      <c r="H5" s="23"/>
      <c r="I5" s="7">
        <v>2025</v>
      </c>
      <c r="J5" s="190"/>
      <c r="K5" s="81">
        <v>2020</v>
      </c>
      <c r="L5" s="191" t="s">
        <v>355</v>
      </c>
    </row>
    <row r="6" spans="1:15" s="5" customFormat="1" ht="30" customHeight="1" x14ac:dyDescent="0.3">
      <c r="A6" s="655" t="s">
        <v>70</v>
      </c>
      <c r="B6" s="655"/>
      <c r="D6" s="21"/>
      <c r="F6" s="21"/>
      <c r="H6" s="21"/>
      <c r="K6" s="92"/>
      <c r="M6" s="118"/>
      <c r="N6" s="118"/>
      <c r="O6" s="118"/>
    </row>
    <row r="7" spans="1:15" s="2" customFormat="1" ht="30" customHeight="1" x14ac:dyDescent="0.3">
      <c r="B7" s="8" t="s">
        <v>386</v>
      </c>
      <c r="C7" s="113">
        <v>16332.23</v>
      </c>
      <c r="D7" s="16"/>
      <c r="E7" s="113">
        <v>20000</v>
      </c>
      <c r="F7" s="16"/>
      <c r="G7" s="113">
        <v>20000</v>
      </c>
      <c r="H7" s="16"/>
      <c r="I7" s="113">
        <v>20000</v>
      </c>
      <c r="J7" s="135"/>
      <c r="K7" s="221">
        <v>0</v>
      </c>
      <c r="L7" s="77">
        <f t="shared" ref="L7" si="0">K7/I7</f>
        <v>0</v>
      </c>
      <c r="M7" s="400"/>
      <c r="N7" s="400"/>
      <c r="O7" s="400"/>
    </row>
    <row r="8" spans="1:15" s="2" customFormat="1" ht="30" customHeight="1" x14ac:dyDescent="0.3">
      <c r="B8" s="10" t="s">
        <v>179</v>
      </c>
      <c r="C8" s="115">
        <v>459.19</v>
      </c>
      <c r="D8" s="17"/>
      <c r="E8" s="115">
        <v>8000</v>
      </c>
      <c r="F8" s="17"/>
      <c r="G8" s="115">
        <v>1200</v>
      </c>
      <c r="H8" s="17"/>
      <c r="I8" s="115">
        <v>3000</v>
      </c>
      <c r="J8" s="135"/>
      <c r="K8" s="222">
        <v>0</v>
      </c>
      <c r="L8" s="77">
        <f>K8/I8</f>
        <v>0</v>
      </c>
      <c r="M8" s="400"/>
      <c r="N8" s="400"/>
      <c r="O8" s="400"/>
    </row>
    <row r="9" spans="1:15" s="2" customFormat="1" ht="30" customHeight="1" x14ac:dyDescent="0.3">
      <c r="B9" s="10" t="s">
        <v>259</v>
      </c>
      <c r="C9" s="115">
        <v>0</v>
      </c>
      <c r="D9" s="17"/>
      <c r="E9" s="115">
        <v>2200</v>
      </c>
      <c r="F9" s="17"/>
      <c r="G9" s="115">
        <v>2100</v>
      </c>
      <c r="H9" s="17"/>
      <c r="I9" s="115">
        <v>2500</v>
      </c>
      <c r="J9" s="135"/>
      <c r="K9" s="222">
        <v>0</v>
      </c>
      <c r="L9" s="77">
        <f>K9/I9</f>
        <v>0</v>
      </c>
      <c r="M9" s="400"/>
      <c r="N9" s="400"/>
      <c r="O9" s="400"/>
    </row>
    <row r="10" spans="1:15" s="2" customFormat="1" ht="24.95" customHeight="1" x14ac:dyDescent="0.3">
      <c r="B10" s="10" t="s">
        <v>406</v>
      </c>
      <c r="C10" s="303"/>
      <c r="D10" s="305"/>
      <c r="E10" s="303"/>
      <c r="F10" s="305"/>
      <c r="G10" s="303" t="s">
        <v>801</v>
      </c>
      <c r="H10" s="305"/>
      <c r="I10" s="303"/>
      <c r="J10" s="135"/>
      <c r="K10" s="222"/>
      <c r="L10" s="77"/>
      <c r="M10" s="400"/>
      <c r="N10" s="400"/>
      <c r="O10" s="400"/>
    </row>
    <row r="11" spans="1:15" s="2" customFormat="1" ht="30" customHeight="1" x14ac:dyDescent="0.3">
      <c r="B11" s="322" t="s">
        <v>254</v>
      </c>
      <c r="C11" s="115">
        <v>472.5</v>
      </c>
      <c r="D11" s="17"/>
      <c r="E11" s="115">
        <v>6000</v>
      </c>
      <c r="F11" s="17"/>
      <c r="G11" s="115">
        <v>6000</v>
      </c>
      <c r="H11" s="17"/>
      <c r="I11" s="115">
        <v>23000</v>
      </c>
      <c r="J11" s="135"/>
      <c r="K11" s="222">
        <v>0</v>
      </c>
      <c r="L11" s="77">
        <f t="shared" ref="L11" si="1">K11/I11</f>
        <v>0</v>
      </c>
      <c r="M11" s="400"/>
      <c r="N11" s="400"/>
      <c r="O11" s="400"/>
    </row>
    <row r="12" spans="1:15" s="2" customFormat="1" ht="30" customHeight="1" x14ac:dyDescent="0.3">
      <c r="B12" s="10" t="s">
        <v>180</v>
      </c>
      <c r="C12" s="115">
        <v>5903.68</v>
      </c>
      <c r="D12" s="17"/>
      <c r="E12" s="115">
        <v>5000</v>
      </c>
      <c r="F12" s="17"/>
      <c r="G12" s="115">
        <v>3000</v>
      </c>
      <c r="H12" s="17"/>
      <c r="I12" s="115">
        <v>7000</v>
      </c>
      <c r="J12" s="135"/>
      <c r="K12" s="222"/>
      <c r="L12" s="77"/>
      <c r="M12" s="400"/>
      <c r="N12" s="400"/>
      <c r="O12" s="400"/>
    </row>
    <row r="13" spans="1:15" s="2" customFormat="1" ht="24.95" customHeight="1" x14ac:dyDescent="0.3">
      <c r="B13" s="10" t="s">
        <v>362</v>
      </c>
      <c r="C13" s="303"/>
      <c r="D13" s="305"/>
      <c r="E13" s="303"/>
      <c r="F13" s="305"/>
      <c r="G13" s="303"/>
      <c r="H13" s="305"/>
      <c r="I13" s="303"/>
      <c r="J13" s="135"/>
      <c r="K13" s="226"/>
      <c r="L13" s="194"/>
      <c r="M13" s="400"/>
      <c r="N13" s="400"/>
      <c r="O13" s="400"/>
    </row>
    <row r="14" spans="1:15" s="2" customFormat="1" ht="30" customHeight="1" x14ac:dyDescent="0.3">
      <c r="B14" s="287" t="s">
        <v>454</v>
      </c>
      <c r="C14" s="115">
        <v>30737.13</v>
      </c>
      <c r="D14" s="17"/>
      <c r="E14" s="115">
        <v>30000</v>
      </c>
      <c r="F14" s="17"/>
      <c r="G14" s="115">
        <v>28600</v>
      </c>
      <c r="H14" s="17"/>
      <c r="I14" s="115">
        <v>32200</v>
      </c>
      <c r="J14" s="135"/>
      <c r="K14" s="222">
        <v>0</v>
      </c>
      <c r="L14" s="77"/>
      <c r="M14" s="400"/>
      <c r="N14" s="400"/>
      <c r="O14" s="400"/>
    </row>
    <row r="15" spans="1:15" s="2" customFormat="1" ht="30" customHeight="1" x14ac:dyDescent="0.3">
      <c r="B15" s="287" t="s">
        <v>455</v>
      </c>
      <c r="C15" s="115">
        <v>10710.75</v>
      </c>
      <c r="D15" s="17"/>
      <c r="E15" s="115">
        <v>13545</v>
      </c>
      <c r="F15" s="17"/>
      <c r="G15" s="115">
        <v>12700</v>
      </c>
      <c r="H15" s="17"/>
      <c r="I15" s="115">
        <v>15000</v>
      </c>
      <c r="J15" s="135"/>
      <c r="K15" s="222">
        <v>0</v>
      </c>
      <c r="L15" s="77"/>
      <c r="M15" s="400"/>
      <c r="N15" s="400"/>
      <c r="O15" s="400"/>
    </row>
    <row r="16" spans="1:15" s="2" customFormat="1" ht="30" customHeight="1" x14ac:dyDescent="0.3">
      <c r="B16" s="287" t="s">
        <v>696</v>
      </c>
      <c r="C16" s="115">
        <v>6489.35</v>
      </c>
      <c r="D16" s="17"/>
      <c r="E16" s="115">
        <v>7500</v>
      </c>
      <c r="F16" s="17"/>
      <c r="G16" s="115">
        <v>6900</v>
      </c>
      <c r="H16" s="17"/>
      <c r="I16" s="115">
        <v>8000</v>
      </c>
      <c r="J16" s="135"/>
      <c r="K16" s="222">
        <v>0</v>
      </c>
      <c r="L16" s="77"/>
      <c r="M16" s="400"/>
      <c r="N16" s="400"/>
      <c r="O16" s="400"/>
    </row>
    <row r="17" spans="1:15" s="2" customFormat="1" ht="30" customHeight="1" x14ac:dyDescent="0.3">
      <c r="B17" s="10" t="s">
        <v>255</v>
      </c>
      <c r="C17" s="115">
        <v>1678</v>
      </c>
      <c r="D17" s="17"/>
      <c r="E17" s="115">
        <v>2100</v>
      </c>
      <c r="F17" s="17"/>
      <c r="G17" s="115">
        <v>1400</v>
      </c>
      <c r="H17" s="17"/>
      <c r="I17" s="115">
        <v>2600</v>
      </c>
      <c r="J17" s="135"/>
      <c r="K17" s="222">
        <v>0</v>
      </c>
      <c r="L17" s="77">
        <f t="shared" ref="L17:L27" si="2">K17/I17</f>
        <v>0</v>
      </c>
      <c r="M17" s="400"/>
      <c r="N17" s="400"/>
      <c r="O17" s="400"/>
    </row>
    <row r="18" spans="1:15" s="2" customFormat="1" ht="24.95" customHeight="1" x14ac:dyDescent="0.3">
      <c r="B18" s="8" t="s">
        <v>415</v>
      </c>
      <c r="C18" s="306"/>
      <c r="D18" s="307"/>
      <c r="E18" s="306"/>
      <c r="F18" s="307"/>
      <c r="G18" s="306"/>
      <c r="H18" s="307"/>
      <c r="I18" s="306"/>
      <c r="J18" s="135"/>
      <c r="K18" s="221"/>
      <c r="L18" s="77"/>
      <c r="M18" s="400"/>
      <c r="N18" s="400"/>
      <c r="O18" s="400"/>
    </row>
    <row r="19" spans="1:15" s="2" customFormat="1" ht="30" customHeight="1" x14ac:dyDescent="0.3">
      <c r="B19" s="284" t="s">
        <v>417</v>
      </c>
      <c r="C19" s="113">
        <v>47484.959999999999</v>
      </c>
      <c r="D19" s="16"/>
      <c r="E19" s="113">
        <v>50840</v>
      </c>
      <c r="F19" s="16"/>
      <c r="G19" s="113">
        <v>45150</v>
      </c>
      <c r="H19" s="16"/>
      <c r="I19" s="113">
        <v>53382</v>
      </c>
      <c r="J19" s="135"/>
      <c r="K19" s="221"/>
      <c r="L19" s="77"/>
      <c r="M19" s="400"/>
      <c r="N19" s="400"/>
      <c r="O19" s="400"/>
    </row>
    <row r="20" spans="1:15" s="2" customFormat="1" ht="30" customHeight="1" x14ac:dyDescent="0.3">
      <c r="B20" s="526" t="s">
        <v>813</v>
      </c>
      <c r="C20" s="113"/>
      <c r="D20" s="16"/>
      <c r="E20" s="113"/>
      <c r="F20" s="16"/>
      <c r="G20" s="113"/>
      <c r="H20" s="16"/>
      <c r="I20" s="113">
        <v>3000</v>
      </c>
      <c r="J20" s="135"/>
      <c r="K20" s="221"/>
      <c r="L20" s="77"/>
      <c r="M20" s="400"/>
      <c r="N20" s="400"/>
      <c r="O20" s="400"/>
    </row>
    <row r="21" spans="1:15" s="2" customFormat="1" ht="30" customHeight="1" x14ac:dyDescent="0.3">
      <c r="B21" s="284" t="s">
        <v>807</v>
      </c>
      <c r="C21" s="113"/>
      <c r="D21" s="16"/>
      <c r="E21" s="113"/>
      <c r="F21" s="16"/>
      <c r="G21" s="113"/>
      <c r="H21" s="16"/>
      <c r="I21" s="113">
        <v>3310</v>
      </c>
      <c r="J21" s="135"/>
      <c r="K21" s="221"/>
      <c r="L21" s="77"/>
      <c r="M21" s="400"/>
      <c r="N21" s="400"/>
      <c r="O21" s="400"/>
    </row>
    <row r="22" spans="1:15" s="2" customFormat="1" ht="34.9" customHeight="1" x14ac:dyDescent="0.3">
      <c r="B22" s="286" t="s">
        <v>806</v>
      </c>
      <c r="C22" s="113">
        <v>40376.11</v>
      </c>
      <c r="D22" s="16"/>
      <c r="E22" s="113">
        <v>48500</v>
      </c>
      <c r="F22" s="16"/>
      <c r="G22" s="113">
        <v>38890</v>
      </c>
      <c r="H22" s="16"/>
      <c r="I22" s="113">
        <v>52513</v>
      </c>
      <c r="J22" s="135"/>
      <c r="K22" s="221"/>
      <c r="L22" s="77"/>
      <c r="M22" s="400"/>
      <c r="N22" s="400"/>
      <c r="O22" s="400"/>
    </row>
    <row r="23" spans="1:15" s="2" customFormat="1" ht="30" customHeight="1" x14ac:dyDescent="0.3">
      <c r="B23" s="10" t="s">
        <v>181</v>
      </c>
      <c r="C23" s="115">
        <v>6805.48</v>
      </c>
      <c r="D23" s="17"/>
      <c r="E23" s="115">
        <v>10000</v>
      </c>
      <c r="F23" s="17"/>
      <c r="G23" s="115">
        <v>7500</v>
      </c>
      <c r="H23" s="17"/>
      <c r="I23" s="115">
        <v>7500</v>
      </c>
      <c r="J23" s="135"/>
      <c r="K23" s="222">
        <v>0</v>
      </c>
      <c r="L23" s="77">
        <f t="shared" si="2"/>
        <v>0</v>
      </c>
      <c r="M23" s="400"/>
      <c r="N23" s="400"/>
      <c r="O23" s="400"/>
    </row>
    <row r="24" spans="1:15" s="2" customFormat="1" ht="30" customHeight="1" x14ac:dyDescent="0.3">
      <c r="B24" s="10" t="s">
        <v>228</v>
      </c>
      <c r="C24" s="166">
        <v>0</v>
      </c>
      <c r="D24" s="17"/>
      <c r="E24" s="166">
        <v>0</v>
      </c>
      <c r="F24" s="11"/>
      <c r="G24" s="166">
        <v>0</v>
      </c>
      <c r="H24" s="11"/>
      <c r="I24" s="166">
        <v>0</v>
      </c>
      <c r="J24" s="135"/>
      <c r="K24" s="222">
        <v>0</v>
      </c>
      <c r="L24" s="77" t="e">
        <f t="shared" si="2"/>
        <v>#DIV/0!</v>
      </c>
      <c r="M24" s="400"/>
      <c r="N24" s="400"/>
      <c r="O24" s="400"/>
    </row>
    <row r="25" spans="1:15" s="2" customFormat="1" ht="30" customHeight="1" x14ac:dyDescent="0.3">
      <c r="B25" s="10" t="s">
        <v>260</v>
      </c>
      <c r="C25" s="115">
        <v>4766.34</v>
      </c>
      <c r="D25" s="17"/>
      <c r="E25" s="115">
        <v>6000</v>
      </c>
      <c r="F25" s="17"/>
      <c r="G25" s="115">
        <v>3500</v>
      </c>
      <c r="H25" s="17"/>
      <c r="I25" s="115">
        <v>6000</v>
      </c>
      <c r="J25" s="135"/>
      <c r="K25" s="222">
        <v>0</v>
      </c>
      <c r="L25" s="77">
        <f t="shared" si="2"/>
        <v>0</v>
      </c>
      <c r="M25" s="400"/>
      <c r="N25" s="400"/>
      <c r="O25" s="400"/>
    </row>
    <row r="26" spans="1:15" s="2" customFormat="1" ht="24.95" customHeight="1" x14ac:dyDescent="0.3">
      <c r="B26" s="10" t="s">
        <v>307</v>
      </c>
      <c r="C26" s="297"/>
      <c r="D26" s="304"/>
      <c r="E26" s="297"/>
      <c r="F26" s="304"/>
      <c r="G26" s="297"/>
      <c r="H26" s="304"/>
      <c r="I26" s="297"/>
      <c r="J26" s="135"/>
      <c r="K26" s="226"/>
      <c r="L26" s="194"/>
      <c r="M26" s="400"/>
      <c r="N26" s="400"/>
      <c r="O26" s="400"/>
    </row>
    <row r="27" spans="1:15" s="2" customFormat="1" ht="30" customHeight="1" thickBot="1" x14ac:dyDescent="0.35">
      <c r="B27" s="10" t="s">
        <v>359</v>
      </c>
      <c r="C27" s="116">
        <v>836.23</v>
      </c>
      <c r="D27" s="18"/>
      <c r="E27" s="116">
        <v>1500</v>
      </c>
      <c r="F27" s="18"/>
      <c r="G27" s="116">
        <v>1400</v>
      </c>
      <c r="H27" s="18"/>
      <c r="I27" s="116">
        <v>0</v>
      </c>
      <c r="J27" s="135"/>
      <c r="K27" s="222">
        <v>0</v>
      </c>
      <c r="L27" s="78" t="e">
        <f t="shared" si="2"/>
        <v>#DIV/0!</v>
      </c>
      <c r="M27" s="400"/>
      <c r="N27" s="400"/>
      <c r="O27" s="400"/>
    </row>
    <row r="28" spans="1:15" s="5" customFormat="1" ht="30" customHeight="1" x14ac:dyDescent="0.3">
      <c r="A28" s="655" t="s">
        <v>71</v>
      </c>
      <c r="B28" s="655"/>
      <c r="C28" s="118">
        <f>SUM(C7:C27)</f>
        <v>173051.95000000004</v>
      </c>
      <c r="D28" s="21"/>
      <c r="E28" s="118">
        <f>SUM(E7:E27)</f>
        <v>211185</v>
      </c>
      <c r="F28" s="21"/>
      <c r="G28" s="118">
        <f>SUM(G7:G27)</f>
        <v>178340</v>
      </c>
      <c r="H28" s="21"/>
      <c r="I28" s="118">
        <f>IF(SUM(I7:I27)=0,"",SUM(I7:I27))</f>
        <v>239005</v>
      </c>
      <c r="K28" s="229">
        <f>SUM(K8:K25)</f>
        <v>0</v>
      </c>
      <c r="M28" s="118"/>
      <c r="N28" s="118"/>
      <c r="O28" s="118"/>
    </row>
    <row r="29" spans="1:15" ht="30" customHeight="1" x14ac:dyDescent="0.3">
      <c r="B29" s="1" t="s">
        <v>124</v>
      </c>
      <c r="H29" s="394"/>
      <c r="I29" s="40"/>
    </row>
    <row r="30" spans="1:15" s="26" customFormat="1" ht="30" hidden="1" customHeight="1" x14ac:dyDescent="0.3">
      <c r="B30" s="406" t="s">
        <v>706</v>
      </c>
      <c r="C30" s="407">
        <f>(I28-E28)/E28</f>
        <v>0.1317328408741151</v>
      </c>
      <c r="M30" s="400"/>
      <c r="N30" s="400"/>
      <c r="O30" s="400"/>
    </row>
    <row r="40" spans="16:16" ht="30" customHeight="1" x14ac:dyDescent="0.25">
      <c r="P40" s="103"/>
    </row>
  </sheetData>
  <mergeCells count="4">
    <mergeCell ref="A2:I2"/>
    <mergeCell ref="A4:B4"/>
    <mergeCell ref="A6:B6"/>
    <mergeCell ref="A28:B28"/>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24</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2:P41"/>
  <sheetViews>
    <sheetView zoomScale="80" zoomScaleNormal="80" workbookViewId="0">
      <selection activeCell="B10" sqref="B10"/>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63</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74" t="s">
        <v>139</v>
      </c>
      <c r="L4" s="6" t="s">
        <v>354</v>
      </c>
      <c r="M4" s="118"/>
      <c r="N4" s="118"/>
      <c r="O4" s="118"/>
    </row>
    <row r="5" spans="1:15" ht="30" customHeight="1" x14ac:dyDescent="0.3">
      <c r="A5" s="6"/>
      <c r="B5" s="6"/>
      <c r="C5" s="7">
        <v>2023</v>
      </c>
      <c r="D5" s="23"/>
      <c r="E5" s="7">
        <v>2024</v>
      </c>
      <c r="F5" s="23"/>
      <c r="G5" s="7">
        <v>2024</v>
      </c>
      <c r="H5" s="23"/>
      <c r="I5" s="7">
        <v>2025</v>
      </c>
      <c r="J5" s="190"/>
      <c r="K5" s="73">
        <v>2020</v>
      </c>
      <c r="L5" s="191" t="s">
        <v>355</v>
      </c>
    </row>
    <row r="6" spans="1:15" s="5" customFormat="1" ht="30" customHeight="1" x14ac:dyDescent="0.3">
      <c r="A6" s="655" t="s">
        <v>72</v>
      </c>
      <c r="B6" s="655"/>
      <c r="E6" s="84"/>
      <c r="G6" s="84"/>
      <c r="I6" s="84"/>
      <c r="K6" s="92"/>
      <c r="M6" s="118"/>
      <c r="N6" s="118"/>
      <c r="O6" s="118"/>
    </row>
    <row r="7" spans="1:15" s="2" customFormat="1" ht="30" customHeight="1" x14ac:dyDescent="0.3">
      <c r="A7" s="42"/>
      <c r="B7" s="8" t="s">
        <v>256</v>
      </c>
      <c r="C7" s="113">
        <v>80.67</v>
      </c>
      <c r="D7" s="16"/>
      <c r="E7" s="113">
        <v>600</v>
      </c>
      <c r="F7" s="16"/>
      <c r="G7" s="113">
        <v>600</v>
      </c>
      <c r="H7" s="16"/>
      <c r="I7" s="113">
        <v>600</v>
      </c>
      <c r="K7" s="221">
        <v>0</v>
      </c>
      <c r="L7" s="79">
        <f>K7/I7</f>
        <v>0</v>
      </c>
      <c r="M7" s="400"/>
      <c r="N7" s="400"/>
      <c r="O7" s="400"/>
    </row>
    <row r="8" spans="1:15" s="2" customFormat="1" ht="30" customHeight="1" x14ac:dyDescent="0.3">
      <c r="B8" s="10" t="s">
        <v>257</v>
      </c>
      <c r="C8" s="113">
        <v>952.56</v>
      </c>
      <c r="D8" s="16"/>
      <c r="E8" s="113">
        <v>1500</v>
      </c>
      <c r="F8" s="16"/>
      <c r="G8" s="113">
        <v>1500</v>
      </c>
      <c r="H8" s="16"/>
      <c r="I8" s="113">
        <v>1500</v>
      </c>
      <c r="K8" s="221">
        <v>0</v>
      </c>
      <c r="L8" s="79">
        <f>K8/I8</f>
        <v>0</v>
      </c>
      <c r="M8" s="400"/>
      <c r="N8" s="400"/>
      <c r="O8" s="400"/>
    </row>
    <row r="9" spans="1:15" s="2" customFormat="1" ht="24.95" customHeight="1" x14ac:dyDescent="0.3">
      <c r="B9" s="8" t="s">
        <v>362</v>
      </c>
      <c r="C9" s="306"/>
      <c r="D9" s="307"/>
      <c r="E9" s="306"/>
      <c r="F9" s="307"/>
      <c r="G9" s="306"/>
      <c r="H9" s="307"/>
      <c r="I9" s="306"/>
      <c r="K9" s="221"/>
      <c r="L9" s="79"/>
      <c r="M9" s="400"/>
      <c r="N9" s="400"/>
      <c r="O9" s="400"/>
    </row>
    <row r="10" spans="1:15" s="2" customFormat="1" ht="30" customHeight="1" x14ac:dyDescent="0.3">
      <c r="B10" s="8" t="s">
        <v>377</v>
      </c>
      <c r="C10" s="113">
        <v>14745.99</v>
      </c>
      <c r="D10" s="16"/>
      <c r="E10" s="451">
        <v>15000</v>
      </c>
      <c r="F10" s="16"/>
      <c r="G10" s="113">
        <v>14300</v>
      </c>
      <c r="H10" s="16"/>
      <c r="I10" s="451">
        <v>16120</v>
      </c>
      <c r="K10" s="221">
        <v>0</v>
      </c>
      <c r="L10" s="79"/>
      <c r="M10" s="400"/>
      <c r="N10" s="400"/>
      <c r="O10" s="400"/>
    </row>
    <row r="11" spans="1:15" s="2" customFormat="1" ht="30" customHeight="1" x14ac:dyDescent="0.3">
      <c r="B11" s="8" t="s">
        <v>378</v>
      </c>
      <c r="C11" s="113">
        <v>5793.12</v>
      </c>
      <c r="D11" s="16"/>
      <c r="E11" s="113">
        <v>6700</v>
      </c>
      <c r="F11" s="16"/>
      <c r="G11" s="113">
        <v>6800</v>
      </c>
      <c r="H11" s="16"/>
      <c r="I11" s="113">
        <v>7400</v>
      </c>
      <c r="K11" s="221">
        <v>0</v>
      </c>
      <c r="L11" s="79"/>
      <c r="M11" s="400"/>
      <c r="N11" s="400"/>
      <c r="O11" s="400"/>
    </row>
    <row r="12" spans="1:15" s="2" customFormat="1" ht="30" customHeight="1" x14ac:dyDescent="0.3">
      <c r="B12" s="8" t="s">
        <v>697</v>
      </c>
      <c r="C12" s="113">
        <v>3569.13</v>
      </c>
      <c r="D12" s="16"/>
      <c r="E12" s="113">
        <v>3900</v>
      </c>
      <c r="F12" s="16"/>
      <c r="G12" s="113">
        <v>3700</v>
      </c>
      <c r="H12" s="16"/>
      <c r="I12" s="113">
        <v>4500</v>
      </c>
      <c r="K12" s="221">
        <v>0</v>
      </c>
      <c r="L12" s="79"/>
      <c r="M12" s="400"/>
      <c r="N12" s="400"/>
      <c r="O12" s="400"/>
    </row>
    <row r="13" spans="1:15" s="2" customFormat="1" ht="30" customHeight="1" x14ac:dyDescent="0.3">
      <c r="B13" s="8" t="s">
        <v>258</v>
      </c>
      <c r="C13" s="113">
        <v>955.24</v>
      </c>
      <c r="D13" s="16"/>
      <c r="E13" s="113">
        <v>1500</v>
      </c>
      <c r="F13" s="16"/>
      <c r="G13" s="113">
        <v>1000</v>
      </c>
      <c r="H13" s="16"/>
      <c r="I13" s="113">
        <v>1500</v>
      </c>
      <c r="K13" s="222">
        <v>0</v>
      </c>
      <c r="L13" s="79">
        <f>K13/I13</f>
        <v>0</v>
      </c>
      <c r="M13" s="400"/>
      <c r="N13" s="400"/>
      <c r="O13" s="400"/>
    </row>
    <row r="14" spans="1:15" s="2" customFormat="1" ht="24.95" customHeight="1" x14ac:dyDescent="0.3">
      <c r="B14" s="8" t="s">
        <v>415</v>
      </c>
      <c r="C14" s="306"/>
      <c r="D14" s="307"/>
      <c r="E14" s="306"/>
      <c r="F14" s="307"/>
      <c r="G14" s="306"/>
      <c r="H14" s="307"/>
      <c r="I14" s="306"/>
      <c r="K14" s="221"/>
      <c r="L14" s="79"/>
      <c r="M14" s="400"/>
      <c r="N14" s="400"/>
      <c r="O14" s="400"/>
    </row>
    <row r="15" spans="1:15" s="2" customFormat="1" ht="30" customHeight="1" x14ac:dyDescent="0.3">
      <c r="A15" s="34"/>
      <c r="B15" s="284" t="s">
        <v>456</v>
      </c>
      <c r="C15" s="113">
        <v>47484.959999999999</v>
      </c>
      <c r="D15" s="16"/>
      <c r="E15" s="113">
        <v>50840</v>
      </c>
      <c r="F15" s="16"/>
      <c r="G15" s="113">
        <v>45150</v>
      </c>
      <c r="H15" s="16"/>
      <c r="I15" s="113">
        <v>53382</v>
      </c>
      <c r="J15" s="98"/>
      <c r="K15" s="221">
        <v>0</v>
      </c>
      <c r="L15" s="79">
        <f>K15/I15</f>
        <v>0</v>
      </c>
      <c r="M15" s="400"/>
      <c r="N15" s="400"/>
      <c r="O15" s="400"/>
    </row>
    <row r="16" spans="1:15" s="2" customFormat="1" ht="30" customHeight="1" x14ac:dyDescent="0.3">
      <c r="A16" s="34"/>
      <c r="B16" s="284" t="s">
        <v>808</v>
      </c>
      <c r="C16" s="113"/>
      <c r="D16" s="16"/>
      <c r="E16" s="113"/>
      <c r="F16" s="16"/>
      <c r="G16" s="113"/>
      <c r="H16" s="16"/>
      <c r="I16" s="113">
        <v>1260</v>
      </c>
      <c r="J16" s="98"/>
      <c r="K16" s="221"/>
      <c r="L16" s="79"/>
      <c r="M16" s="400"/>
      <c r="N16" s="400"/>
      <c r="O16" s="400"/>
    </row>
    <row r="17" spans="1:15" s="2" customFormat="1" ht="30" customHeight="1" x14ac:dyDescent="0.3">
      <c r="A17" s="34"/>
      <c r="B17" s="284" t="s">
        <v>805</v>
      </c>
      <c r="C17" s="113"/>
      <c r="D17" s="16"/>
      <c r="E17" s="113"/>
      <c r="F17" s="16"/>
      <c r="G17" s="113"/>
      <c r="H17" s="16"/>
      <c r="I17" s="113">
        <v>1000</v>
      </c>
      <c r="J17" s="98"/>
      <c r="K17" s="221"/>
      <c r="L17" s="79"/>
      <c r="M17" s="400"/>
      <c r="N17" s="400"/>
      <c r="O17" s="400"/>
    </row>
    <row r="18" spans="1:15" s="2" customFormat="1" ht="30" customHeight="1" x14ac:dyDescent="0.3">
      <c r="A18" s="131"/>
      <c r="B18" s="35" t="s">
        <v>293</v>
      </c>
      <c r="C18" s="113">
        <v>3146.6</v>
      </c>
      <c r="D18" s="16"/>
      <c r="E18" s="113">
        <v>5000</v>
      </c>
      <c r="F18" s="16"/>
      <c r="G18" s="113">
        <v>5000</v>
      </c>
      <c r="H18" s="16"/>
      <c r="I18" s="113">
        <v>12000</v>
      </c>
      <c r="J18" s="98"/>
      <c r="K18" s="221">
        <v>0</v>
      </c>
      <c r="L18" s="79">
        <f>K18/I18</f>
        <v>0</v>
      </c>
      <c r="M18" s="400"/>
      <c r="N18" s="400"/>
      <c r="O18" s="400"/>
    </row>
    <row r="19" spans="1:15" s="2" customFormat="1" ht="30" customHeight="1" x14ac:dyDescent="0.3">
      <c r="B19" s="10" t="s">
        <v>158</v>
      </c>
      <c r="C19" s="115">
        <v>7289.64</v>
      </c>
      <c r="D19" s="17"/>
      <c r="E19" s="115">
        <v>6000</v>
      </c>
      <c r="F19" s="17"/>
      <c r="G19" s="115">
        <v>5000</v>
      </c>
      <c r="H19" s="17"/>
      <c r="I19" s="115">
        <v>7000</v>
      </c>
      <c r="K19" s="222">
        <v>0</v>
      </c>
      <c r="L19" s="79">
        <f t="shared" ref="L19" si="0">K19/I19</f>
        <v>0</v>
      </c>
      <c r="M19" s="400"/>
      <c r="N19" s="400"/>
      <c r="O19" s="400"/>
    </row>
    <row r="20" spans="1:15" s="2" customFormat="1" ht="30" customHeight="1" x14ac:dyDescent="0.3">
      <c r="B20" s="10" t="s">
        <v>821</v>
      </c>
      <c r="C20" s="165">
        <v>0</v>
      </c>
      <c r="D20" s="41"/>
      <c r="E20" s="165">
        <v>0</v>
      </c>
      <c r="F20" s="41"/>
      <c r="G20" s="165">
        <v>0</v>
      </c>
      <c r="H20" s="41"/>
      <c r="I20" s="165">
        <v>3000</v>
      </c>
      <c r="K20" s="228"/>
      <c r="L20" s="98"/>
      <c r="M20" s="400"/>
      <c r="N20" s="400"/>
      <c r="O20" s="400"/>
    </row>
    <row r="21" spans="1:15" s="2" customFormat="1" ht="24.95" customHeight="1" x14ac:dyDescent="0.3">
      <c r="B21" s="10" t="s">
        <v>307</v>
      </c>
      <c r="C21" s="297"/>
      <c r="D21" s="304"/>
      <c r="E21" s="297"/>
      <c r="F21" s="304"/>
      <c r="G21" s="297"/>
      <c r="H21" s="304"/>
      <c r="I21" s="297"/>
      <c r="K21" s="247"/>
      <c r="L21" s="246"/>
      <c r="M21" s="400"/>
      <c r="N21" s="400"/>
      <c r="O21" s="400"/>
    </row>
    <row r="22" spans="1:15" s="2" customFormat="1" ht="30" customHeight="1" thickBot="1" x14ac:dyDescent="0.35">
      <c r="B22" s="10" t="s">
        <v>360</v>
      </c>
      <c r="C22" s="116">
        <v>350.49</v>
      </c>
      <c r="D22" s="18"/>
      <c r="E22" s="116">
        <v>600</v>
      </c>
      <c r="F22" s="18"/>
      <c r="G22" s="116">
        <v>0</v>
      </c>
      <c r="H22" s="18"/>
      <c r="I22" s="116">
        <v>0</v>
      </c>
      <c r="K22" s="223">
        <v>0</v>
      </c>
      <c r="L22" s="127" t="e">
        <f>K22/I22</f>
        <v>#DIV/0!</v>
      </c>
      <c r="M22" s="400"/>
      <c r="N22" s="400"/>
      <c r="O22" s="400"/>
    </row>
    <row r="23" spans="1:15" s="5" customFormat="1" ht="30" customHeight="1" x14ac:dyDescent="0.3">
      <c r="A23" s="655" t="s">
        <v>73</v>
      </c>
      <c r="B23" s="655"/>
      <c r="C23" s="118">
        <f>SUM(C7:C22)</f>
        <v>84368.400000000009</v>
      </c>
      <c r="D23" s="21"/>
      <c r="E23" s="118">
        <f>SUM(E7:E22)</f>
        <v>91640</v>
      </c>
      <c r="F23" s="21"/>
      <c r="G23" s="118">
        <f>SUM(G7:G22)</f>
        <v>83050</v>
      </c>
      <c r="H23" s="21"/>
      <c r="I23" s="118">
        <f>IF(SUM(I7:I22)=0,"",SUM(I7:I22))</f>
        <v>109262</v>
      </c>
      <c r="K23" s="224">
        <f>SUM(K7:K22)</f>
        <v>0</v>
      </c>
      <c r="M23" s="118"/>
      <c r="N23" s="118"/>
      <c r="O23" s="118"/>
    </row>
    <row r="24" spans="1:15" ht="30" customHeight="1" x14ac:dyDescent="0.3">
      <c r="H24" s="393"/>
      <c r="I24" s="40"/>
    </row>
    <row r="25" spans="1:15" s="26" customFormat="1" ht="30" hidden="1" customHeight="1" x14ac:dyDescent="0.3">
      <c r="B25" s="406" t="s">
        <v>706</v>
      </c>
      <c r="C25" s="407">
        <f>(I23-E23)/E23</f>
        <v>0.19229594063727629</v>
      </c>
      <c r="M25" s="400"/>
      <c r="N25" s="400"/>
      <c r="O25" s="400"/>
    </row>
    <row r="41" spans="16:16" ht="30" customHeight="1" x14ac:dyDescent="0.25">
      <c r="P41" s="103"/>
    </row>
  </sheetData>
  <mergeCells count="4">
    <mergeCell ref="A2:I2"/>
    <mergeCell ref="A4:B4"/>
    <mergeCell ref="A6:B6"/>
    <mergeCell ref="A23:B23"/>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25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EAEC7-B356-458A-B7B7-2D2C218F3023}">
  <sheetPr>
    <tabColor theme="5" tint="0.39997558519241921"/>
  </sheetPr>
  <dimension ref="A1:I13"/>
  <sheetViews>
    <sheetView workbookViewId="0">
      <selection activeCell="H2" sqref="H1:I1048576"/>
    </sheetView>
  </sheetViews>
  <sheetFormatPr defaultRowHeight="15" x14ac:dyDescent="0.25"/>
  <cols>
    <col min="1" max="1" width="3.85546875" customWidth="1"/>
    <col min="2" max="2" width="32.7109375" customWidth="1"/>
    <col min="3" max="3" width="15.5703125" customWidth="1"/>
    <col min="4" max="4" width="0.28515625" hidden="1" customWidth="1"/>
    <col min="5" max="5" width="13.42578125" customWidth="1"/>
    <col min="6" max="6" width="3.7109375" hidden="1" customWidth="1"/>
    <col min="7" max="7" width="15.85546875" customWidth="1"/>
    <col min="8" max="8" width="0.42578125" customWidth="1"/>
    <col min="9" max="9" width="16.85546875" customWidth="1"/>
  </cols>
  <sheetData>
    <row r="1" spans="1:9" ht="16.5" thickBot="1" x14ac:dyDescent="0.3">
      <c r="A1" s="667" t="s">
        <v>63</v>
      </c>
      <c r="B1" s="667"/>
      <c r="C1" s="667"/>
      <c r="D1" s="667"/>
      <c r="E1" s="667"/>
      <c r="F1" s="667"/>
      <c r="G1" s="667"/>
      <c r="H1" s="667"/>
      <c r="I1" s="667"/>
    </row>
    <row r="2" spans="1:9" ht="15.75" x14ac:dyDescent="0.25">
      <c r="A2" s="47"/>
      <c r="B2" s="47"/>
      <c r="C2" s="47"/>
      <c r="D2" s="47"/>
      <c r="E2" s="47"/>
      <c r="F2" s="47"/>
      <c r="G2" s="47"/>
      <c r="H2" s="47"/>
      <c r="I2" s="47"/>
    </row>
    <row r="3" spans="1:9" ht="15.75" x14ac:dyDescent="0.25">
      <c r="A3" s="668" t="s">
        <v>4</v>
      </c>
      <c r="B3" s="668"/>
      <c r="C3" s="177" t="s">
        <v>0</v>
      </c>
      <c r="D3" s="545"/>
      <c r="E3" s="177" t="s">
        <v>1</v>
      </c>
      <c r="F3" s="545"/>
      <c r="G3" s="177" t="s">
        <v>2</v>
      </c>
      <c r="H3" s="545"/>
      <c r="I3" s="177" t="s">
        <v>1</v>
      </c>
    </row>
    <row r="4" spans="1:9" ht="15.75" x14ac:dyDescent="0.25">
      <c r="A4" s="177"/>
      <c r="B4" s="177"/>
      <c r="C4" s="198">
        <v>2023</v>
      </c>
      <c r="D4" s="546"/>
      <c r="E4" s="198">
        <v>2024</v>
      </c>
      <c r="F4" s="546"/>
      <c r="G4" s="198">
        <v>2024</v>
      </c>
      <c r="H4" s="546"/>
      <c r="I4" s="198">
        <v>2025</v>
      </c>
    </row>
    <row r="5" spans="1:9" ht="15.75" x14ac:dyDescent="0.25">
      <c r="A5" s="669" t="s">
        <v>837</v>
      </c>
      <c r="B5" s="669"/>
      <c r="C5" s="547"/>
      <c r="D5" s="548"/>
      <c r="E5" s="547"/>
      <c r="F5" s="548"/>
      <c r="G5" s="547"/>
      <c r="H5" s="548"/>
      <c r="I5" s="547"/>
    </row>
    <row r="6" spans="1:9" ht="24" customHeight="1" x14ac:dyDescent="0.25">
      <c r="A6" s="543"/>
      <c r="B6" s="549" t="s">
        <v>362</v>
      </c>
      <c r="C6" s="550"/>
      <c r="D6" s="551"/>
      <c r="E6" s="550"/>
      <c r="F6" s="551"/>
      <c r="G6" s="550"/>
      <c r="H6" s="551"/>
      <c r="I6" s="550"/>
    </row>
    <row r="7" spans="1:9" ht="16.899999999999999" customHeight="1" x14ac:dyDescent="0.25">
      <c r="A7" s="543"/>
      <c r="B7" s="549" t="s">
        <v>838</v>
      </c>
      <c r="C7" s="552">
        <v>1069.3800000000001</v>
      </c>
      <c r="D7" s="553"/>
      <c r="E7" s="552">
        <v>0</v>
      </c>
      <c r="F7" s="553"/>
      <c r="G7" s="552">
        <v>0</v>
      </c>
      <c r="H7" s="553"/>
      <c r="I7" s="552">
        <v>0</v>
      </c>
    </row>
    <row r="8" spans="1:9" ht="15.75" x14ac:dyDescent="0.25">
      <c r="A8" s="543"/>
      <c r="B8" s="549" t="s">
        <v>839</v>
      </c>
      <c r="C8" s="552">
        <v>553.86</v>
      </c>
      <c r="D8" s="553"/>
      <c r="E8" s="552">
        <v>0</v>
      </c>
      <c r="F8" s="553"/>
      <c r="G8" s="552">
        <v>0</v>
      </c>
      <c r="H8" s="553"/>
      <c r="I8" s="552">
        <v>0</v>
      </c>
    </row>
    <row r="9" spans="1:9" ht="15.75" x14ac:dyDescent="0.25">
      <c r="A9" s="543"/>
      <c r="B9" s="549" t="s">
        <v>415</v>
      </c>
      <c r="C9" s="550"/>
      <c r="D9" s="551"/>
      <c r="E9" s="550"/>
      <c r="F9" s="551"/>
      <c r="G9" s="550"/>
      <c r="H9" s="551"/>
      <c r="I9" s="550"/>
    </row>
    <row r="10" spans="1:9" ht="15.75" x14ac:dyDescent="0.25">
      <c r="A10" s="47"/>
      <c r="B10" s="554" t="s">
        <v>840</v>
      </c>
      <c r="C10" s="555">
        <v>7235.02</v>
      </c>
      <c r="D10" s="556"/>
      <c r="E10" s="557">
        <v>0</v>
      </c>
      <c r="F10" s="556"/>
      <c r="G10" s="555">
        <v>0</v>
      </c>
      <c r="H10" s="556"/>
      <c r="I10" s="557">
        <v>0</v>
      </c>
    </row>
    <row r="11" spans="1:9" ht="15.75" x14ac:dyDescent="0.25">
      <c r="A11" s="47"/>
      <c r="B11" s="558" t="s">
        <v>829</v>
      </c>
      <c r="C11" s="559">
        <v>300</v>
      </c>
      <c r="D11" s="560"/>
      <c r="E11" s="559">
        <v>300</v>
      </c>
      <c r="F11" s="560"/>
      <c r="G11" s="559">
        <v>300</v>
      </c>
      <c r="H11" s="560"/>
      <c r="I11" s="559">
        <v>300</v>
      </c>
    </row>
    <row r="12" spans="1:9" ht="16.5" thickBot="1" x14ac:dyDescent="0.3">
      <c r="A12" s="47"/>
      <c r="B12" s="558" t="s">
        <v>830</v>
      </c>
      <c r="C12" s="561">
        <v>500</v>
      </c>
      <c r="D12" s="562"/>
      <c r="E12" s="561">
        <v>500</v>
      </c>
      <c r="F12" s="562"/>
      <c r="G12" s="561">
        <v>500</v>
      </c>
      <c r="H12" s="562"/>
      <c r="I12" s="561">
        <v>500</v>
      </c>
    </row>
    <row r="13" spans="1:9" ht="15.75" x14ac:dyDescent="0.25">
      <c r="A13" s="669" t="s">
        <v>841</v>
      </c>
      <c r="B13" s="669"/>
      <c r="C13" s="563">
        <f>SUM(C6:C12)</f>
        <v>9658.26</v>
      </c>
      <c r="D13" s="564"/>
      <c r="E13" s="563">
        <f>SUM(E6:E12)</f>
        <v>800</v>
      </c>
      <c r="F13" s="564"/>
      <c r="G13" s="563">
        <f>SUM(G6:G12)</f>
        <v>800</v>
      </c>
      <c r="H13" s="564"/>
      <c r="I13" s="563">
        <f>SUM(I8:I12)</f>
        <v>800</v>
      </c>
    </row>
  </sheetData>
  <mergeCells count="4">
    <mergeCell ref="A1:I1"/>
    <mergeCell ref="A3:B3"/>
    <mergeCell ref="A5:B5"/>
    <mergeCell ref="A13:B13"/>
  </mergeCells>
  <pageMargins left="0.7" right="0.7" top="0.75" bottom="0.75" header="0.3" footer="0.3"/>
  <pageSetup scale="85" orientation="portrait" r:id="rId1"/>
  <headerFooter>
    <oddHeader>&amp;C2025 BUDGET</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2:P39"/>
  <sheetViews>
    <sheetView zoomScale="70" zoomScaleNormal="70" workbookViewId="0">
      <selection activeCell="I21" sqref="I21"/>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63</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80" t="s">
        <v>139</v>
      </c>
      <c r="L4" s="186" t="s">
        <v>354</v>
      </c>
      <c r="M4" s="118"/>
      <c r="N4" s="118"/>
      <c r="O4" s="118"/>
    </row>
    <row r="5" spans="1:15" ht="30" customHeight="1" x14ac:dyDescent="0.3">
      <c r="A5" s="6"/>
      <c r="B5" s="6"/>
      <c r="C5" s="7">
        <v>2023</v>
      </c>
      <c r="D5" s="23"/>
      <c r="E5" s="7">
        <v>2024</v>
      </c>
      <c r="F5" s="23"/>
      <c r="G5" s="7">
        <v>2024</v>
      </c>
      <c r="H5" s="23"/>
      <c r="I5" s="7">
        <v>2025</v>
      </c>
      <c r="J5" s="190"/>
      <c r="K5" s="81">
        <v>2020</v>
      </c>
      <c r="L5" s="191" t="s">
        <v>355</v>
      </c>
    </row>
    <row r="6" spans="1:15" s="5" customFormat="1" ht="30" customHeight="1" x14ac:dyDescent="0.3">
      <c r="A6" s="655" t="s">
        <v>74</v>
      </c>
      <c r="B6" s="655"/>
      <c r="D6" s="21"/>
      <c r="F6" s="21"/>
      <c r="H6" s="21"/>
      <c r="K6" s="92"/>
      <c r="M6" s="118"/>
      <c r="N6" s="118"/>
      <c r="O6" s="118"/>
    </row>
    <row r="7" spans="1:15" s="2" customFormat="1" ht="30" customHeight="1" x14ac:dyDescent="0.3">
      <c r="B7" s="8" t="s">
        <v>252</v>
      </c>
      <c r="C7" s="113">
        <v>0</v>
      </c>
      <c r="D7" s="16"/>
      <c r="E7" s="113">
        <v>450</v>
      </c>
      <c r="F7" s="16"/>
      <c r="G7" s="113">
        <v>400</v>
      </c>
      <c r="H7" s="16"/>
      <c r="I7" s="113">
        <v>400</v>
      </c>
      <c r="J7" s="135"/>
      <c r="K7" s="221">
        <v>0</v>
      </c>
      <c r="L7" s="77">
        <f t="shared" ref="L7" si="0">K7/I7</f>
        <v>0</v>
      </c>
      <c r="M7" s="400"/>
      <c r="N7" s="400"/>
      <c r="O7" s="400"/>
    </row>
    <row r="8" spans="1:15" s="2" customFormat="1" ht="30" customHeight="1" x14ac:dyDescent="0.3">
      <c r="B8" s="10" t="s">
        <v>75</v>
      </c>
      <c r="C8" s="115">
        <v>498</v>
      </c>
      <c r="D8" s="17"/>
      <c r="E8" s="115">
        <v>600</v>
      </c>
      <c r="F8" s="17"/>
      <c r="G8" s="115">
        <v>600</v>
      </c>
      <c r="H8" s="17"/>
      <c r="I8" s="115">
        <v>600</v>
      </c>
      <c r="J8" s="135"/>
      <c r="K8" s="248"/>
      <c r="L8" s="129"/>
      <c r="M8" s="400"/>
      <c r="N8" s="400"/>
      <c r="O8" s="400"/>
    </row>
    <row r="9" spans="1:15" s="2" customFormat="1" ht="24.95" customHeight="1" x14ac:dyDescent="0.3">
      <c r="B9" s="10" t="s">
        <v>362</v>
      </c>
      <c r="C9" s="303"/>
      <c r="D9" s="305"/>
      <c r="E9" s="303"/>
      <c r="F9" s="305"/>
      <c r="G9" s="303"/>
      <c r="H9" s="305"/>
      <c r="I9" s="303"/>
      <c r="J9" s="135"/>
      <c r="K9" s="272"/>
      <c r="L9" s="194"/>
      <c r="M9" s="400"/>
      <c r="N9" s="400"/>
      <c r="O9" s="400"/>
    </row>
    <row r="10" spans="1:15" s="2" customFormat="1" ht="30" customHeight="1" x14ac:dyDescent="0.3">
      <c r="B10" s="287" t="s">
        <v>457</v>
      </c>
      <c r="C10" s="115">
        <v>14745.99</v>
      </c>
      <c r="D10" s="17"/>
      <c r="E10" s="115">
        <v>15000</v>
      </c>
      <c r="F10" s="17"/>
      <c r="G10" s="115">
        <v>14300</v>
      </c>
      <c r="H10" s="17"/>
      <c r="I10" s="115">
        <v>16100</v>
      </c>
      <c r="J10" s="135"/>
      <c r="K10" s="222">
        <v>0</v>
      </c>
      <c r="L10" s="77"/>
      <c r="M10" s="400"/>
      <c r="N10" s="400"/>
      <c r="O10" s="400"/>
    </row>
    <row r="11" spans="1:15" s="2" customFormat="1" ht="30" customHeight="1" x14ac:dyDescent="0.3">
      <c r="B11" s="287" t="s">
        <v>458</v>
      </c>
      <c r="C11" s="115">
        <v>2248.1999999999998</v>
      </c>
      <c r="D11" s="17"/>
      <c r="E11" s="115">
        <v>2700</v>
      </c>
      <c r="F11" s="17"/>
      <c r="G11" s="115">
        <v>2700</v>
      </c>
      <c r="H11" s="17"/>
      <c r="I11" s="115">
        <v>3300</v>
      </c>
      <c r="J11" s="135"/>
      <c r="K11" s="222">
        <v>0</v>
      </c>
      <c r="L11" s="77"/>
      <c r="M11" s="400"/>
      <c r="N11" s="400"/>
      <c r="O11" s="400"/>
    </row>
    <row r="12" spans="1:15" s="2" customFormat="1" ht="30" customHeight="1" x14ac:dyDescent="0.3">
      <c r="B12" s="287" t="s">
        <v>698</v>
      </c>
      <c r="C12" s="115">
        <v>1272.56</v>
      </c>
      <c r="D12" s="17"/>
      <c r="E12" s="115">
        <v>1600</v>
      </c>
      <c r="F12" s="17"/>
      <c r="G12" s="115">
        <v>1600</v>
      </c>
      <c r="H12" s="17"/>
      <c r="I12" s="115">
        <v>1900</v>
      </c>
      <c r="J12" s="135"/>
      <c r="K12" s="222">
        <v>0</v>
      </c>
      <c r="L12" s="77"/>
      <c r="M12" s="400"/>
      <c r="N12" s="400"/>
      <c r="O12" s="400"/>
    </row>
    <row r="13" spans="1:15" s="2" customFormat="1" ht="30" customHeight="1" x14ac:dyDescent="0.3">
      <c r="B13" s="10" t="s">
        <v>253</v>
      </c>
      <c r="C13" s="115">
        <v>211</v>
      </c>
      <c r="D13" s="17"/>
      <c r="E13" s="115">
        <v>450</v>
      </c>
      <c r="F13" s="17"/>
      <c r="G13" s="115">
        <v>450</v>
      </c>
      <c r="H13" s="17"/>
      <c r="I13" s="115">
        <v>450</v>
      </c>
      <c r="J13" s="135"/>
      <c r="K13" s="222">
        <v>0</v>
      </c>
      <c r="L13" s="77">
        <f>K13/I13</f>
        <v>0</v>
      </c>
      <c r="M13" s="400"/>
      <c r="N13" s="400"/>
      <c r="O13" s="400"/>
    </row>
    <row r="14" spans="1:15" s="2" customFormat="1" ht="24.95" customHeight="1" x14ac:dyDescent="0.3">
      <c r="B14" s="8" t="s">
        <v>415</v>
      </c>
      <c r="C14" s="311"/>
      <c r="D14" s="312"/>
      <c r="E14" s="311"/>
      <c r="F14" s="312"/>
      <c r="G14" s="311"/>
      <c r="H14" s="312"/>
      <c r="I14" s="311"/>
      <c r="J14" s="135"/>
      <c r="K14" s="221"/>
      <c r="L14" s="77"/>
      <c r="M14" s="400"/>
      <c r="N14" s="400"/>
      <c r="O14" s="400"/>
    </row>
    <row r="15" spans="1:15" s="2" customFormat="1" ht="30" customHeight="1" x14ac:dyDescent="0.3">
      <c r="B15" s="284" t="s">
        <v>418</v>
      </c>
      <c r="C15" s="113">
        <v>18428.04</v>
      </c>
      <c r="D15" s="16"/>
      <c r="E15" s="113">
        <v>22000</v>
      </c>
      <c r="F15" s="16"/>
      <c r="G15" s="113">
        <v>18428.04</v>
      </c>
      <c r="H15" s="16"/>
      <c r="I15" s="113">
        <v>21202</v>
      </c>
      <c r="J15" s="135"/>
      <c r="K15" s="221">
        <v>0</v>
      </c>
      <c r="L15" s="77">
        <f>K15/I15</f>
        <v>0</v>
      </c>
      <c r="M15" s="400"/>
      <c r="N15" s="400"/>
      <c r="O15" s="400"/>
    </row>
    <row r="16" spans="1:15" s="2" customFormat="1" ht="30" customHeight="1" x14ac:dyDescent="0.3">
      <c r="B16" s="284" t="s">
        <v>810</v>
      </c>
      <c r="C16" s="113"/>
      <c r="D16" s="16"/>
      <c r="E16" s="113"/>
      <c r="F16" s="16"/>
      <c r="G16" s="113"/>
      <c r="H16" s="16"/>
      <c r="I16" s="113">
        <v>3000</v>
      </c>
      <c r="J16" s="135"/>
      <c r="K16" s="221"/>
      <c r="L16" s="77"/>
      <c r="M16" s="400"/>
      <c r="N16" s="400"/>
      <c r="O16" s="400"/>
    </row>
    <row r="17" spans="1:15" s="2" customFormat="1" ht="30" customHeight="1" x14ac:dyDescent="0.3">
      <c r="B17" s="8" t="s">
        <v>229</v>
      </c>
      <c r="C17" s="113">
        <v>1068.1099999999999</v>
      </c>
      <c r="D17" s="16"/>
      <c r="E17" s="113">
        <v>1000</v>
      </c>
      <c r="F17" s="16"/>
      <c r="G17" s="166">
        <v>1068.1099999999999</v>
      </c>
      <c r="H17" s="156"/>
      <c r="I17" s="113">
        <v>1000</v>
      </c>
      <c r="J17" s="135"/>
      <c r="K17" s="221">
        <v>0</v>
      </c>
      <c r="L17" s="77">
        <f>K17/I17</f>
        <v>0</v>
      </c>
      <c r="M17" s="400"/>
      <c r="N17" s="400"/>
      <c r="O17" s="400"/>
    </row>
    <row r="18" spans="1:15" s="2" customFormat="1" ht="30" customHeight="1" x14ac:dyDescent="0.3">
      <c r="B18" s="10" t="s">
        <v>159</v>
      </c>
      <c r="C18" s="115">
        <v>205</v>
      </c>
      <c r="D18" s="17"/>
      <c r="E18" s="115">
        <v>400</v>
      </c>
      <c r="F18" s="17"/>
      <c r="G18" s="115">
        <v>205</v>
      </c>
      <c r="H18" s="17"/>
      <c r="I18" s="115">
        <v>400</v>
      </c>
      <c r="J18" s="135"/>
      <c r="K18" s="222">
        <v>0</v>
      </c>
      <c r="L18" s="77">
        <f>K18/I18</f>
        <v>0</v>
      </c>
      <c r="M18" s="400"/>
      <c r="N18" s="400"/>
      <c r="O18" s="400"/>
    </row>
    <row r="19" spans="1:15" s="2" customFormat="1" ht="24.95" customHeight="1" x14ac:dyDescent="0.3">
      <c r="B19" s="10" t="s">
        <v>307</v>
      </c>
      <c r="C19" s="297"/>
      <c r="D19" s="304"/>
      <c r="E19" s="297"/>
      <c r="F19" s="304"/>
      <c r="G19" s="297"/>
      <c r="H19" s="304"/>
      <c r="I19" s="297"/>
      <c r="J19" s="135"/>
      <c r="K19" s="247"/>
      <c r="L19" s="245"/>
      <c r="M19" s="400"/>
      <c r="N19" s="400"/>
      <c r="O19" s="400"/>
    </row>
    <row r="20" spans="1:15" s="2" customFormat="1" ht="30" customHeight="1" thickBot="1" x14ac:dyDescent="0.35">
      <c r="B20" s="287" t="s">
        <v>459</v>
      </c>
      <c r="C20" s="116">
        <v>320.76</v>
      </c>
      <c r="D20" s="18"/>
      <c r="E20" s="116">
        <v>575</v>
      </c>
      <c r="F20" s="18"/>
      <c r="G20" s="116">
        <v>550</v>
      </c>
      <c r="H20" s="18"/>
      <c r="I20" s="116">
        <v>0</v>
      </c>
      <c r="J20" s="135"/>
      <c r="K20" s="223">
        <v>0</v>
      </c>
      <c r="L20" s="78" t="e">
        <f>K20/I20</f>
        <v>#DIV/0!</v>
      </c>
      <c r="M20" s="400"/>
      <c r="N20" s="400"/>
      <c r="O20" s="400"/>
    </row>
    <row r="21" spans="1:15" s="5" customFormat="1" ht="30" customHeight="1" x14ac:dyDescent="0.3">
      <c r="A21" s="655" t="s">
        <v>76</v>
      </c>
      <c r="B21" s="655"/>
      <c r="C21" s="118">
        <f>SUM(C7:C20)</f>
        <v>38997.660000000003</v>
      </c>
      <c r="D21" s="21"/>
      <c r="E21" s="118">
        <f>SUM(E7:E20)</f>
        <v>44775</v>
      </c>
      <c r="F21" s="21"/>
      <c r="G21" s="118">
        <f>SUM(G7:G20)</f>
        <v>40301.15</v>
      </c>
      <c r="H21" s="21"/>
      <c r="I21" s="118">
        <f>IF(SUM(I7:I20)=0,"",SUM(I7:I20))</f>
        <v>48352</v>
      </c>
      <c r="K21" s="224">
        <f>SUM(K7:K20)</f>
        <v>0</v>
      </c>
      <c r="M21" s="118"/>
      <c r="N21" s="118"/>
      <c r="O21" s="118"/>
    </row>
    <row r="22" spans="1:15" ht="30" customHeight="1" x14ac:dyDescent="0.3">
      <c r="H22" s="393"/>
      <c r="I22" s="40"/>
    </row>
    <row r="23" spans="1:15" s="26" customFormat="1" ht="30" hidden="1" customHeight="1" x14ac:dyDescent="0.3">
      <c r="B23" s="406" t="s">
        <v>706</v>
      </c>
      <c r="C23" s="407">
        <f>(I21-E21)/E21</f>
        <v>7.9888330541596872E-2</v>
      </c>
      <c r="M23" s="400"/>
      <c r="N23" s="400"/>
      <c r="O23" s="400"/>
    </row>
    <row r="39" spans="16:16" ht="30" customHeight="1" x14ac:dyDescent="0.25">
      <c r="P39" s="103"/>
    </row>
  </sheetData>
  <mergeCells count="4">
    <mergeCell ref="A2:I2"/>
    <mergeCell ref="A4:B4"/>
    <mergeCell ref="A6:B6"/>
    <mergeCell ref="A21:B21"/>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26</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2:P37"/>
  <sheetViews>
    <sheetView zoomScale="80" zoomScaleNormal="80" workbookViewId="0">
      <selection activeCell="I12" sqref="I12"/>
    </sheetView>
  </sheetViews>
  <sheetFormatPr defaultColWidth="9.140625" defaultRowHeight="30" customHeight="1" x14ac:dyDescent="0.25"/>
  <cols>
    <col min="1" max="1" width="5.7109375" style="1" customWidth="1"/>
    <col min="2" max="2" width="51.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63</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74" t="s">
        <v>139</v>
      </c>
      <c r="L4" s="6" t="s">
        <v>354</v>
      </c>
      <c r="M4" s="118"/>
      <c r="N4" s="118"/>
      <c r="O4" s="118"/>
    </row>
    <row r="5" spans="1:15" ht="30" customHeight="1" x14ac:dyDescent="0.3">
      <c r="A5" s="6"/>
      <c r="B5" s="6"/>
      <c r="C5" s="7">
        <v>2023</v>
      </c>
      <c r="D5" s="23"/>
      <c r="E5" s="7">
        <v>2024</v>
      </c>
      <c r="F5" s="23"/>
      <c r="G5" s="7">
        <v>2024</v>
      </c>
      <c r="H5" s="23"/>
      <c r="I5" s="7">
        <v>2025</v>
      </c>
      <c r="J5" s="190"/>
      <c r="K5" s="73">
        <v>2020</v>
      </c>
      <c r="L5" s="191" t="s">
        <v>355</v>
      </c>
    </row>
    <row r="6" spans="1:15" s="5" customFormat="1" ht="30" customHeight="1" x14ac:dyDescent="0.3">
      <c r="A6" s="655" t="s">
        <v>77</v>
      </c>
      <c r="B6" s="655"/>
      <c r="D6" s="21"/>
      <c r="F6" s="21"/>
      <c r="H6" s="21"/>
      <c r="K6" s="92"/>
      <c r="M6" s="118"/>
      <c r="N6" s="118"/>
      <c r="O6" s="118"/>
    </row>
    <row r="7" spans="1:15" s="2" customFormat="1" ht="24.95" customHeight="1" x14ac:dyDescent="0.3">
      <c r="A7" s="34"/>
      <c r="B7" s="35" t="s">
        <v>362</v>
      </c>
      <c r="C7" s="313"/>
      <c r="D7" s="307"/>
      <c r="E7" s="313"/>
      <c r="F7" s="307"/>
      <c r="G7" s="313"/>
      <c r="H7" s="307"/>
      <c r="I7" s="313"/>
      <c r="J7" s="135"/>
      <c r="K7" s="271"/>
      <c r="L7" s="270"/>
      <c r="M7" s="400"/>
      <c r="N7" s="400"/>
      <c r="O7" s="400"/>
    </row>
    <row r="8" spans="1:15" s="2" customFormat="1" ht="30" customHeight="1" x14ac:dyDescent="0.3">
      <c r="A8" s="34"/>
      <c r="B8" s="284" t="s">
        <v>460</v>
      </c>
      <c r="C8" s="113">
        <v>1215.1199999999999</v>
      </c>
      <c r="D8" s="124"/>
      <c r="E8" s="113">
        <v>1400</v>
      </c>
      <c r="F8" s="124"/>
      <c r="G8" s="113">
        <v>1400</v>
      </c>
      <c r="H8" s="124"/>
      <c r="I8" s="113">
        <v>2400</v>
      </c>
      <c r="J8" s="114"/>
      <c r="K8" s="221">
        <v>0</v>
      </c>
      <c r="L8" s="8"/>
      <c r="M8" s="400"/>
      <c r="N8" s="400"/>
      <c r="O8" s="400"/>
    </row>
    <row r="9" spans="1:15" s="2" customFormat="1" ht="30" customHeight="1" x14ac:dyDescent="0.3">
      <c r="A9" s="34"/>
      <c r="B9" s="284" t="s">
        <v>699</v>
      </c>
      <c r="C9" s="113">
        <v>762.41</v>
      </c>
      <c r="D9" s="124"/>
      <c r="E9" s="113">
        <v>800</v>
      </c>
      <c r="F9" s="124"/>
      <c r="G9" s="113">
        <v>800</v>
      </c>
      <c r="H9" s="124"/>
      <c r="I9" s="113">
        <v>1900</v>
      </c>
      <c r="J9" s="114"/>
      <c r="K9" s="221"/>
      <c r="L9" s="8"/>
      <c r="M9" s="400"/>
      <c r="N9" s="400"/>
      <c r="O9" s="400"/>
    </row>
    <row r="10" spans="1:15" s="2" customFormat="1" ht="24.95" customHeight="1" x14ac:dyDescent="0.3">
      <c r="A10" s="34"/>
      <c r="B10" s="35" t="s">
        <v>415</v>
      </c>
      <c r="C10" s="306"/>
      <c r="D10" s="314"/>
      <c r="E10" s="306"/>
      <c r="F10" s="314"/>
      <c r="G10" s="306"/>
      <c r="H10" s="314"/>
      <c r="I10" s="306"/>
      <c r="J10" s="114"/>
      <c r="K10" s="221"/>
      <c r="L10" s="8"/>
      <c r="M10" s="400"/>
      <c r="N10" s="400"/>
      <c r="O10" s="400"/>
    </row>
    <row r="11" spans="1:15" s="133" customFormat="1" ht="34.9" customHeight="1" x14ac:dyDescent="0.3">
      <c r="B11" s="281" t="s">
        <v>815</v>
      </c>
      <c r="C11" s="113">
        <v>9960</v>
      </c>
      <c r="D11" s="16"/>
      <c r="E11" s="113">
        <v>10458</v>
      </c>
      <c r="F11" s="16"/>
      <c r="G11" s="113">
        <v>10458</v>
      </c>
      <c r="H11" s="16"/>
      <c r="I11" s="113">
        <v>18500</v>
      </c>
      <c r="J11" s="135"/>
      <c r="K11" s="221">
        <v>0</v>
      </c>
      <c r="L11" s="77">
        <f>K11/I11</f>
        <v>0</v>
      </c>
      <c r="M11" s="404"/>
      <c r="N11" s="404"/>
      <c r="O11" s="404"/>
    </row>
    <row r="12" spans="1:15" s="133" customFormat="1" ht="34.9" customHeight="1" x14ac:dyDescent="0.3">
      <c r="B12" s="281" t="s">
        <v>835</v>
      </c>
      <c r="C12" s="114">
        <v>0</v>
      </c>
      <c r="D12" s="28"/>
      <c r="E12" s="114">
        <v>0</v>
      </c>
      <c r="F12" s="28"/>
      <c r="G12" s="114">
        <v>0</v>
      </c>
      <c r="H12" s="28"/>
      <c r="I12" s="114">
        <v>6805</v>
      </c>
      <c r="J12" s="2"/>
      <c r="K12" s="227"/>
      <c r="L12" s="77"/>
      <c r="M12" s="404"/>
      <c r="N12" s="404"/>
      <c r="O12" s="404"/>
    </row>
    <row r="13" spans="1:15" s="2" customFormat="1" ht="30" customHeight="1" thickBot="1" x14ac:dyDescent="0.35">
      <c r="B13" s="8" t="s">
        <v>251</v>
      </c>
      <c r="C13" s="170">
        <v>81.22</v>
      </c>
      <c r="D13" s="30"/>
      <c r="E13" s="170">
        <v>500</v>
      </c>
      <c r="F13" s="30"/>
      <c r="G13" s="170">
        <v>500</v>
      </c>
      <c r="H13" s="30"/>
      <c r="I13" s="170">
        <v>300</v>
      </c>
      <c r="K13" s="238">
        <v>0</v>
      </c>
      <c r="L13" s="77">
        <f>K13/I13</f>
        <v>0</v>
      </c>
      <c r="M13" s="400"/>
      <c r="N13" s="400"/>
      <c r="O13" s="400"/>
    </row>
    <row r="14" spans="1:15" s="2" customFormat="1" ht="30" customHeight="1" x14ac:dyDescent="0.3">
      <c r="B14" s="2" t="s">
        <v>799</v>
      </c>
      <c r="C14" s="114">
        <v>0</v>
      </c>
      <c r="D14" s="28"/>
      <c r="E14" s="114">
        <v>0</v>
      </c>
      <c r="F14" s="28"/>
      <c r="G14" s="114">
        <v>0</v>
      </c>
      <c r="H14" s="28"/>
      <c r="I14" s="114">
        <v>0</v>
      </c>
      <c r="K14" s="227"/>
      <c r="L14" s="98"/>
      <c r="M14" s="400"/>
      <c r="N14" s="400"/>
      <c r="O14" s="400"/>
    </row>
    <row r="15" spans="1:15" s="5" customFormat="1" ht="30" customHeight="1" x14ac:dyDescent="0.3">
      <c r="A15" s="655" t="s">
        <v>78</v>
      </c>
      <c r="B15" s="655"/>
      <c r="C15" s="118">
        <f>SUM(C7:C14)</f>
        <v>12018.749999999998</v>
      </c>
      <c r="D15" s="21"/>
      <c r="E15" s="118">
        <f>SUM(E7:E14)</f>
        <v>13158</v>
      </c>
      <c r="F15" s="21"/>
      <c r="G15" s="118">
        <f>SUM(G7:G14)</f>
        <v>13158</v>
      </c>
      <c r="H15" s="21"/>
      <c r="I15" s="118">
        <f>IF(SUM(I7:I13)=0,"",SUM(I7:I13))</f>
        <v>29905</v>
      </c>
      <c r="K15" s="224">
        <f>SUM(K11:K13)</f>
        <v>0</v>
      </c>
      <c r="M15" s="118"/>
      <c r="N15" s="118"/>
      <c r="O15" s="118"/>
    </row>
    <row r="16" spans="1:15" ht="30" customHeight="1" x14ac:dyDescent="0.3">
      <c r="H16" s="393"/>
      <c r="I16" s="40"/>
    </row>
    <row r="17" spans="2:15" s="26" customFormat="1" ht="30" hidden="1" customHeight="1" x14ac:dyDescent="0.3">
      <c r="B17" s="406" t="s">
        <v>706</v>
      </c>
      <c r="C17" s="407">
        <f>(I15-E15)/E15</f>
        <v>1.2727618179054567</v>
      </c>
      <c r="M17" s="400"/>
      <c r="N17" s="400"/>
      <c r="O17" s="400"/>
    </row>
    <row r="37" spans="16:16" ht="30" customHeight="1" x14ac:dyDescent="0.25">
      <c r="P37" s="103"/>
    </row>
  </sheetData>
  <mergeCells count="4">
    <mergeCell ref="A2:I2"/>
    <mergeCell ref="A4:B4"/>
    <mergeCell ref="A6:B6"/>
    <mergeCell ref="A15:B15"/>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Roman,Regular"&amp;14 &amp;16 28</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2:P38"/>
  <sheetViews>
    <sheetView topLeftCell="A4" zoomScale="80" zoomScaleNormal="80" workbookViewId="0">
      <selection activeCell="I19" sqref="I19"/>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63</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80" t="s">
        <v>139</v>
      </c>
      <c r="L4" s="186" t="s">
        <v>354</v>
      </c>
      <c r="M4" s="118"/>
      <c r="N4" s="118"/>
      <c r="O4" s="118"/>
    </row>
    <row r="5" spans="1:15" ht="30" customHeight="1" x14ac:dyDescent="0.3">
      <c r="A5" s="6"/>
      <c r="B5" s="6"/>
      <c r="C5" s="7">
        <v>2023</v>
      </c>
      <c r="D5" s="23"/>
      <c r="E5" s="7">
        <v>2024</v>
      </c>
      <c r="F5" s="23"/>
      <c r="G5" s="7">
        <v>2024</v>
      </c>
      <c r="H5" s="23"/>
      <c r="I5" s="7">
        <v>2025</v>
      </c>
      <c r="J5" s="190"/>
      <c r="K5" s="81">
        <v>2020</v>
      </c>
      <c r="L5" s="191" t="s">
        <v>355</v>
      </c>
    </row>
    <row r="6" spans="1:15" s="5" customFormat="1" ht="30" customHeight="1" x14ac:dyDescent="0.3">
      <c r="A6" s="655" t="s">
        <v>79</v>
      </c>
      <c r="B6" s="655"/>
      <c r="D6" s="21"/>
      <c r="F6" s="21"/>
      <c r="H6" s="21"/>
      <c r="K6" s="92"/>
      <c r="L6" s="107"/>
      <c r="M6" s="118"/>
      <c r="N6" s="118"/>
      <c r="O6" s="118"/>
    </row>
    <row r="7" spans="1:15" s="2" customFormat="1" ht="30" customHeight="1" x14ac:dyDescent="0.3">
      <c r="A7" s="62"/>
      <c r="B7" s="8" t="s">
        <v>249</v>
      </c>
      <c r="C7" s="113">
        <v>0</v>
      </c>
      <c r="D7" s="16"/>
      <c r="E7" s="167">
        <v>100</v>
      </c>
      <c r="F7" s="16"/>
      <c r="G7" s="167">
        <v>0</v>
      </c>
      <c r="H7" s="16"/>
      <c r="I7" s="167">
        <v>100</v>
      </c>
      <c r="K7" s="221">
        <v>0</v>
      </c>
      <c r="L7" s="77">
        <f>K7/I7</f>
        <v>0</v>
      </c>
      <c r="M7" s="400"/>
      <c r="N7" s="400"/>
      <c r="O7" s="400"/>
    </row>
    <row r="8" spans="1:15" s="2" customFormat="1" ht="24.95" customHeight="1" x14ac:dyDescent="0.3">
      <c r="A8" s="62"/>
      <c r="B8" s="8" t="s">
        <v>362</v>
      </c>
      <c r="C8" s="306"/>
      <c r="D8" s="307"/>
      <c r="E8" s="306"/>
      <c r="F8" s="307"/>
      <c r="G8" s="306"/>
      <c r="H8" s="307"/>
      <c r="I8" s="306"/>
      <c r="K8" s="269"/>
      <c r="L8" s="194"/>
      <c r="M8" s="400"/>
      <c r="N8" s="400"/>
      <c r="O8" s="400"/>
    </row>
    <row r="9" spans="1:15" s="2" customFormat="1" ht="30" customHeight="1" x14ac:dyDescent="0.3">
      <c r="A9" s="62"/>
      <c r="B9" s="284" t="s">
        <v>461</v>
      </c>
      <c r="C9" s="113">
        <v>14745.99</v>
      </c>
      <c r="D9" s="16"/>
      <c r="E9" s="113">
        <v>15265</v>
      </c>
      <c r="F9" s="16"/>
      <c r="G9" s="113">
        <v>14300</v>
      </c>
      <c r="H9" s="16"/>
      <c r="I9" s="113">
        <v>16100</v>
      </c>
      <c r="K9" s="221">
        <v>0</v>
      </c>
      <c r="L9" s="77"/>
      <c r="M9" s="400"/>
      <c r="N9" s="400"/>
      <c r="O9" s="400"/>
    </row>
    <row r="10" spans="1:15" s="2" customFormat="1" ht="30" customHeight="1" x14ac:dyDescent="0.3">
      <c r="A10" s="62"/>
      <c r="B10" s="284" t="s">
        <v>462</v>
      </c>
      <c r="C10" s="113">
        <v>5466.24</v>
      </c>
      <c r="D10" s="16"/>
      <c r="E10" s="113">
        <v>6600</v>
      </c>
      <c r="F10" s="16"/>
      <c r="G10" s="113">
        <v>6600</v>
      </c>
      <c r="H10" s="16"/>
      <c r="I10" s="113">
        <v>7300</v>
      </c>
      <c r="K10" s="221">
        <v>0</v>
      </c>
      <c r="L10" s="77"/>
      <c r="M10" s="400"/>
      <c r="N10" s="400"/>
      <c r="O10" s="400"/>
    </row>
    <row r="11" spans="1:15" s="2" customFormat="1" ht="30" customHeight="1" x14ac:dyDescent="0.3">
      <c r="A11" s="62"/>
      <c r="B11" s="284" t="s">
        <v>700</v>
      </c>
      <c r="C11" s="113">
        <v>3291.58</v>
      </c>
      <c r="D11" s="16"/>
      <c r="E11" s="113">
        <v>3600</v>
      </c>
      <c r="F11" s="16"/>
      <c r="G11" s="113">
        <v>3600</v>
      </c>
      <c r="H11" s="16"/>
      <c r="I11" s="113">
        <v>4200</v>
      </c>
      <c r="K11" s="221">
        <v>0</v>
      </c>
      <c r="L11" s="77"/>
      <c r="M11" s="400"/>
      <c r="N11" s="400"/>
      <c r="O11" s="400"/>
    </row>
    <row r="12" spans="1:15" s="5" customFormat="1" ht="30" customHeight="1" x14ac:dyDescent="0.3">
      <c r="A12" s="62"/>
      <c r="B12" s="8" t="s">
        <v>250</v>
      </c>
      <c r="C12" s="113">
        <v>60</v>
      </c>
      <c r="D12" s="19"/>
      <c r="E12" s="113">
        <v>75</v>
      </c>
      <c r="F12" s="19"/>
      <c r="G12" s="113">
        <v>0</v>
      </c>
      <c r="H12" s="19"/>
      <c r="I12" s="113">
        <v>100</v>
      </c>
      <c r="K12" s="221">
        <v>0</v>
      </c>
      <c r="L12" s="77">
        <f>K12/I12</f>
        <v>0</v>
      </c>
      <c r="M12" s="118"/>
      <c r="N12" s="118"/>
      <c r="O12" s="118"/>
    </row>
    <row r="13" spans="1:15" s="5" customFormat="1" ht="24.95" customHeight="1" x14ac:dyDescent="0.3">
      <c r="A13" s="62"/>
      <c r="B13" s="8" t="s">
        <v>415</v>
      </c>
      <c r="C13" s="306"/>
      <c r="D13" s="315"/>
      <c r="E13" s="306"/>
      <c r="F13" s="315"/>
      <c r="G13" s="306"/>
      <c r="H13" s="315"/>
      <c r="I13" s="306"/>
      <c r="K13" s="221"/>
      <c r="L13" s="77"/>
      <c r="M13" s="118"/>
      <c r="N13" s="118"/>
      <c r="O13" s="118"/>
    </row>
    <row r="14" spans="1:15" s="5" customFormat="1" ht="34.9" customHeight="1" x14ac:dyDescent="0.3">
      <c r="A14" s="52"/>
      <c r="B14" s="281" t="s">
        <v>824</v>
      </c>
      <c r="C14" s="113">
        <v>44805</v>
      </c>
      <c r="D14" s="19"/>
      <c r="E14" s="113">
        <v>47050.5</v>
      </c>
      <c r="F14" s="19"/>
      <c r="G14" s="113">
        <v>47050.5</v>
      </c>
      <c r="H14" s="19"/>
      <c r="I14" s="113">
        <v>53100</v>
      </c>
      <c r="J14" s="193"/>
      <c r="K14" s="221">
        <v>0</v>
      </c>
      <c r="L14" s="77">
        <f>K14/I14</f>
        <v>0</v>
      </c>
      <c r="M14" s="118"/>
      <c r="N14" s="118"/>
      <c r="O14" s="118"/>
    </row>
    <row r="15" spans="1:15" s="5" customFormat="1" ht="34.9" customHeight="1" x14ac:dyDescent="0.3">
      <c r="A15" s="52"/>
      <c r="B15" s="281" t="s">
        <v>812</v>
      </c>
      <c r="C15" s="113"/>
      <c r="D15" s="19"/>
      <c r="E15" s="113"/>
      <c r="F15" s="19"/>
      <c r="G15" s="113"/>
      <c r="H15" s="19"/>
      <c r="I15" s="113">
        <v>1350</v>
      </c>
      <c r="J15" s="193"/>
      <c r="K15" s="221"/>
      <c r="L15" s="77"/>
      <c r="M15" s="118"/>
      <c r="N15" s="118"/>
      <c r="O15" s="118"/>
    </row>
    <row r="16" spans="1:15" s="5" customFormat="1" ht="30" customHeight="1" x14ac:dyDescent="0.3">
      <c r="A16" s="62"/>
      <c r="B16" s="10" t="s">
        <v>160</v>
      </c>
      <c r="C16" s="115">
        <v>1120.1199999999999</v>
      </c>
      <c r="D16" s="67"/>
      <c r="E16" s="115">
        <v>500</v>
      </c>
      <c r="F16" s="67"/>
      <c r="G16" s="115">
        <v>500</v>
      </c>
      <c r="H16" s="67"/>
      <c r="I16" s="115">
        <v>1500</v>
      </c>
      <c r="J16" s="193"/>
      <c r="K16" s="222">
        <v>0</v>
      </c>
      <c r="L16" s="77">
        <f t="shared" ref="L16" si="0">K16/I16</f>
        <v>0</v>
      </c>
      <c r="M16" s="118"/>
      <c r="N16" s="118"/>
      <c r="O16" s="118"/>
    </row>
    <row r="17" spans="1:15" s="5" customFormat="1" ht="24.95" customHeight="1" x14ac:dyDescent="0.3">
      <c r="A17" s="62"/>
      <c r="B17" s="8" t="s">
        <v>307</v>
      </c>
      <c r="C17" s="297"/>
      <c r="D17" s="316"/>
      <c r="E17" s="297"/>
      <c r="F17" s="316"/>
      <c r="G17" s="297"/>
      <c r="H17" s="316"/>
      <c r="I17" s="297"/>
      <c r="J17" s="193"/>
      <c r="K17" s="247"/>
      <c r="L17" s="245"/>
      <c r="M17" s="118"/>
      <c r="N17" s="118"/>
      <c r="O17" s="118"/>
    </row>
    <row r="18" spans="1:15" s="5" customFormat="1" ht="30" customHeight="1" thickBot="1" x14ac:dyDescent="0.35">
      <c r="A18" s="62"/>
      <c r="B18" s="284" t="s">
        <v>463</v>
      </c>
      <c r="C18" s="116">
        <v>442.69</v>
      </c>
      <c r="D18" s="20"/>
      <c r="E18" s="116">
        <v>700</v>
      </c>
      <c r="F18" s="20"/>
      <c r="G18" s="116">
        <v>500</v>
      </c>
      <c r="H18" s="20"/>
      <c r="I18" s="116">
        <v>0</v>
      </c>
      <c r="J18" s="193"/>
      <c r="K18" s="223">
        <v>0</v>
      </c>
      <c r="L18" s="78" t="e">
        <f>K18/I18</f>
        <v>#DIV/0!</v>
      </c>
      <c r="M18" s="118"/>
      <c r="N18" s="118"/>
      <c r="O18" s="118"/>
    </row>
    <row r="19" spans="1:15" s="5" customFormat="1" ht="30" customHeight="1" x14ac:dyDescent="0.3">
      <c r="A19" s="655" t="s">
        <v>80</v>
      </c>
      <c r="B19" s="655"/>
      <c r="C19" s="118">
        <f>SUM(C7:C18)</f>
        <v>69931.62</v>
      </c>
      <c r="D19" s="21"/>
      <c r="E19" s="118">
        <f>SUM(E7:E18)</f>
        <v>73890.5</v>
      </c>
      <c r="F19" s="21"/>
      <c r="G19" s="118">
        <f>SUM(G7:G18)</f>
        <v>72550.5</v>
      </c>
      <c r="H19" s="21"/>
      <c r="I19" s="118">
        <f>IF(SUM(I7:I18)=0,"",SUM(I7:I18))</f>
        <v>83750</v>
      </c>
      <c r="K19" s="224">
        <f>SUM(K7:K18)</f>
        <v>0</v>
      </c>
      <c r="M19" s="118"/>
      <c r="N19" s="118"/>
      <c r="O19" s="118"/>
    </row>
    <row r="20" spans="1:15" ht="30" customHeight="1" x14ac:dyDescent="0.3">
      <c r="H20" s="393"/>
      <c r="I20" s="40"/>
    </row>
    <row r="21" spans="1:15" s="406" customFormat="1" ht="30" hidden="1" customHeight="1" x14ac:dyDescent="0.3">
      <c r="B21" s="406" t="s">
        <v>706</v>
      </c>
      <c r="C21" s="407">
        <f>(I19-E19)/E19</f>
        <v>0.13343393264357395</v>
      </c>
      <c r="M21" s="409"/>
      <c r="N21" s="409"/>
      <c r="O21" s="409"/>
    </row>
    <row r="38" spans="16:16" ht="30" customHeight="1" x14ac:dyDescent="0.25">
      <c r="P38" s="103"/>
    </row>
  </sheetData>
  <mergeCells count="4">
    <mergeCell ref="A2:I2"/>
    <mergeCell ref="A4:B4"/>
    <mergeCell ref="A6:B6"/>
    <mergeCell ref="A19:B19"/>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29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tint="0.39997558519241921"/>
  </sheetPr>
  <dimension ref="A2:P31"/>
  <sheetViews>
    <sheetView topLeftCell="A2" zoomScale="80" zoomScaleNormal="80" workbookViewId="0">
      <selection activeCell="I9" sqref="I9"/>
    </sheetView>
  </sheetViews>
  <sheetFormatPr defaultColWidth="9.140625" defaultRowHeight="30" customHeight="1" x14ac:dyDescent="0.25"/>
  <cols>
    <col min="1" max="1" width="5.7109375" style="1" customWidth="1"/>
    <col min="2" max="2" width="52.855468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63</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74" t="s">
        <v>139</v>
      </c>
      <c r="L4" s="6" t="s">
        <v>354</v>
      </c>
      <c r="M4" s="118"/>
      <c r="N4" s="118"/>
      <c r="O4" s="118"/>
    </row>
    <row r="5" spans="1:15" ht="27.75" customHeight="1" x14ac:dyDescent="0.3">
      <c r="A5" s="6"/>
      <c r="B5" s="6"/>
      <c r="C5" s="7">
        <v>2023</v>
      </c>
      <c r="D5" s="23"/>
      <c r="E5" s="7">
        <v>2024</v>
      </c>
      <c r="F5" s="23"/>
      <c r="G5" s="7">
        <v>2024</v>
      </c>
      <c r="H5" s="23"/>
      <c r="I5" s="7">
        <v>2025</v>
      </c>
      <c r="J5" s="190"/>
      <c r="K5" s="73">
        <v>2020</v>
      </c>
      <c r="L5" s="191" t="s">
        <v>355</v>
      </c>
    </row>
    <row r="6" spans="1:15" s="27" customFormat="1" ht="42.75" customHeight="1" x14ac:dyDescent="0.3">
      <c r="A6" s="661" t="s">
        <v>81</v>
      </c>
      <c r="B6" s="661"/>
      <c r="D6" s="36"/>
      <c r="F6" s="36"/>
      <c r="H6" s="36"/>
      <c r="K6" s="94"/>
      <c r="M6" s="405"/>
      <c r="N6" s="405"/>
      <c r="O6" s="405"/>
    </row>
    <row r="7" spans="1:15" s="2" customFormat="1" ht="30" customHeight="1" x14ac:dyDescent="0.3">
      <c r="B7" s="8" t="s">
        <v>464</v>
      </c>
      <c r="C7" s="113">
        <v>0</v>
      </c>
      <c r="D7" s="16"/>
      <c r="E7" s="113">
        <v>20000</v>
      </c>
      <c r="F7" s="16"/>
      <c r="G7" s="113">
        <v>20000</v>
      </c>
      <c r="H7" s="16"/>
      <c r="I7" s="113">
        <v>20000</v>
      </c>
      <c r="K7" s="221">
        <v>0</v>
      </c>
      <c r="L7" s="79">
        <f t="shared" ref="L7:L8" si="0">K7/I7</f>
        <v>0</v>
      </c>
      <c r="M7" s="400"/>
      <c r="N7" s="400"/>
      <c r="O7" s="400"/>
    </row>
    <row r="8" spans="1:15" s="2" customFormat="1" ht="30" customHeight="1" thickBot="1" x14ac:dyDescent="0.35">
      <c r="B8" s="8" t="s">
        <v>465</v>
      </c>
      <c r="C8" s="116">
        <v>54981.77</v>
      </c>
      <c r="D8" s="18"/>
      <c r="E8" s="116">
        <v>58000</v>
      </c>
      <c r="F8" s="18"/>
      <c r="G8" s="116">
        <v>58000</v>
      </c>
      <c r="H8" s="18"/>
      <c r="I8" s="116">
        <v>58000</v>
      </c>
      <c r="K8" s="238">
        <v>0</v>
      </c>
      <c r="L8" s="79">
        <f t="shared" si="0"/>
        <v>0</v>
      </c>
      <c r="M8" s="400"/>
      <c r="N8" s="400"/>
      <c r="O8" s="400"/>
    </row>
    <row r="9" spans="1:15" s="5" customFormat="1" ht="50.1" customHeight="1" x14ac:dyDescent="0.3">
      <c r="A9" s="661" t="s">
        <v>82</v>
      </c>
      <c r="B9" s="661"/>
      <c r="C9" s="118">
        <f>SUM(C7:C8)</f>
        <v>54981.77</v>
      </c>
      <c r="D9" s="21"/>
      <c r="E9" s="118">
        <f>SUM(E7:E8)</f>
        <v>78000</v>
      </c>
      <c r="F9" s="21"/>
      <c r="G9" s="118">
        <f>SUM(G7:G8)</f>
        <v>78000</v>
      </c>
      <c r="H9" s="21"/>
      <c r="I9" s="118">
        <f>IF(SUM(I7:I8)=0,"",SUM(I7:I8))</f>
        <v>78000</v>
      </c>
      <c r="K9" s="224">
        <f>SUM(K7:K8)</f>
        <v>0</v>
      </c>
      <c r="M9" s="118"/>
      <c r="N9" s="118"/>
      <c r="O9" s="118"/>
    </row>
    <row r="10" spans="1:15" ht="30" customHeight="1" x14ac:dyDescent="0.3">
      <c r="I10" s="395"/>
    </row>
    <row r="11" spans="1:15" s="26" customFormat="1" ht="30" hidden="1" customHeight="1" x14ac:dyDescent="0.3">
      <c r="B11" s="406" t="s">
        <v>706</v>
      </c>
      <c r="C11" s="407">
        <f>(I9-E9)/E9</f>
        <v>0</v>
      </c>
      <c r="M11" s="400"/>
      <c r="N11" s="400"/>
      <c r="O11" s="400"/>
    </row>
    <row r="31" spans="16:16" ht="30" customHeight="1" x14ac:dyDescent="0.25">
      <c r="P31" s="103"/>
    </row>
  </sheetData>
  <mergeCells count="4">
    <mergeCell ref="A2:I2"/>
    <mergeCell ref="A4:B4"/>
    <mergeCell ref="A6:B6"/>
    <mergeCell ref="A9:B9"/>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30</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39997558519241921"/>
  </sheetPr>
  <dimension ref="A2:P30"/>
  <sheetViews>
    <sheetView topLeftCell="A7" zoomScale="90" zoomScaleNormal="90" workbookViewId="0">
      <selection activeCell="C14" sqref="C14"/>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15.7109375" style="1" customWidth="1"/>
    <col min="14" max="16384" width="9.140625" style="1"/>
  </cols>
  <sheetData>
    <row r="2" spans="1:12" ht="30" customHeight="1" thickBot="1" x14ac:dyDescent="0.4">
      <c r="A2" s="656" t="s">
        <v>165</v>
      </c>
      <c r="B2" s="656"/>
      <c r="C2" s="656"/>
      <c r="D2" s="656"/>
      <c r="E2" s="656"/>
      <c r="F2" s="656"/>
      <c r="G2" s="656"/>
      <c r="H2" s="656"/>
      <c r="I2" s="656"/>
      <c r="K2" s="38"/>
      <c r="L2" s="38"/>
    </row>
    <row r="3" spans="1:12" s="2" customFormat="1" ht="30" customHeight="1" x14ac:dyDescent="0.3"/>
    <row r="4" spans="1:12" s="3" customFormat="1" ht="30" customHeight="1" x14ac:dyDescent="0.3">
      <c r="C4" s="4" t="s">
        <v>0</v>
      </c>
      <c r="D4" s="22"/>
      <c r="E4" s="4" t="s">
        <v>1</v>
      </c>
      <c r="F4" s="22"/>
      <c r="G4" s="4" t="s">
        <v>2</v>
      </c>
      <c r="H4" s="22"/>
      <c r="I4" s="4" t="s">
        <v>1</v>
      </c>
      <c r="K4" s="74" t="s">
        <v>139</v>
      </c>
      <c r="L4" s="186" t="s">
        <v>354</v>
      </c>
    </row>
    <row r="5" spans="1:12" ht="30" customHeight="1" x14ac:dyDescent="0.3">
      <c r="A5" s="6"/>
      <c r="B5" s="6"/>
      <c r="C5" s="7">
        <v>2023</v>
      </c>
      <c r="D5" s="23"/>
      <c r="E5" s="7">
        <v>2024</v>
      </c>
      <c r="F5" s="23"/>
      <c r="G5" s="7">
        <v>2024</v>
      </c>
      <c r="H5" s="23"/>
      <c r="I5" s="7">
        <v>2025</v>
      </c>
      <c r="K5" s="73">
        <v>2020</v>
      </c>
      <c r="L5" s="191" t="s">
        <v>355</v>
      </c>
    </row>
    <row r="6" spans="1:12" ht="30" customHeight="1" x14ac:dyDescent="0.3">
      <c r="A6" s="655" t="s">
        <v>4</v>
      </c>
      <c r="B6" s="655"/>
      <c r="D6" s="24"/>
      <c r="F6" s="24"/>
      <c r="H6" s="24"/>
      <c r="K6" s="72"/>
      <c r="L6" s="181"/>
    </row>
    <row r="7" spans="1:12" s="2" customFormat="1" ht="30" customHeight="1" x14ac:dyDescent="0.3">
      <c r="B7" s="8" t="s">
        <v>64</v>
      </c>
      <c r="C7" s="113">
        <f>'28bO.S.-Sheriff-TAC p-22'!C47</f>
        <v>407383.13</v>
      </c>
      <c r="D7" s="16"/>
      <c r="E7" s="113">
        <f>'28bO.S.-Sheriff-TAC p-22'!E47</f>
        <v>686129</v>
      </c>
      <c r="F7" s="16"/>
      <c r="G7" s="113">
        <f>'28bO.S.-Sheriff-TAC p-22'!G47</f>
        <v>689301</v>
      </c>
      <c r="H7" s="16"/>
      <c r="I7" s="113">
        <f>'28bO.S.-Sheriff-TAC p-22'!I47</f>
        <v>738089</v>
      </c>
      <c r="K7" s="221"/>
      <c r="L7" s="77"/>
    </row>
    <row r="8" spans="1:12" s="2" customFormat="1" ht="30" customHeight="1" x14ac:dyDescent="0.3">
      <c r="B8" s="10" t="s">
        <v>68</v>
      </c>
      <c r="C8" s="115">
        <f>'29fO.S.-County Judge p-23'!C23</f>
        <v>161974.14000000001</v>
      </c>
      <c r="D8" s="17"/>
      <c r="E8" s="115">
        <v>183891</v>
      </c>
      <c r="F8" s="17"/>
      <c r="G8" s="115">
        <f>'29fO.S.-County Judge p-23'!G23</f>
        <v>172794</v>
      </c>
      <c r="H8" s="17"/>
      <c r="I8" s="115">
        <f>'29fO.S.-County Judge p-23'!I23</f>
        <v>187649</v>
      </c>
      <c r="K8" s="222"/>
      <c r="L8" s="100"/>
    </row>
    <row r="9" spans="1:12" s="2" customFormat="1" ht="30" customHeight="1" x14ac:dyDescent="0.3">
      <c r="B9" s="10" t="s">
        <v>70</v>
      </c>
      <c r="C9" s="115">
        <f>'30bO.S.-Cty &amp; Dist Clerk p-24'!C28</f>
        <v>173051.95000000004</v>
      </c>
      <c r="D9" s="17"/>
      <c r="E9" s="115">
        <v>211185</v>
      </c>
      <c r="F9" s="17"/>
      <c r="G9" s="115">
        <f>'30bO.S.-Cty &amp; Dist Clerk p-24'!G28</f>
        <v>178340</v>
      </c>
      <c r="H9" s="17"/>
      <c r="I9" s="115">
        <f>'30bO.S.-Cty &amp; Dist Clerk p-24'!$I$28</f>
        <v>239005</v>
      </c>
      <c r="K9" s="222"/>
      <c r="L9" s="100"/>
    </row>
    <row r="10" spans="1:12" s="2" customFormat="1" ht="30" customHeight="1" x14ac:dyDescent="0.3">
      <c r="B10" s="10" t="s">
        <v>72</v>
      </c>
      <c r="C10" s="115">
        <v>79778.48</v>
      </c>
      <c r="D10" s="17"/>
      <c r="E10" s="115">
        <v>91640</v>
      </c>
      <c r="F10" s="17"/>
      <c r="G10" s="115">
        <f>'31fO.S.-County Treasurer p-25'!G23</f>
        <v>83050</v>
      </c>
      <c r="H10" s="17"/>
      <c r="I10" s="115">
        <f>'31fO.S.-County Treasurer p-25'!$I$23</f>
        <v>109262</v>
      </c>
      <c r="K10" s="222"/>
      <c r="L10" s="100"/>
    </row>
    <row r="11" spans="1:12" s="2" customFormat="1" ht="30" customHeight="1" x14ac:dyDescent="0.3">
      <c r="B11" s="10" t="s">
        <v>74</v>
      </c>
      <c r="C11" s="115">
        <f>'32bO.S.-J.P. p-26'!C21</f>
        <v>38997.660000000003</v>
      </c>
      <c r="D11" s="17"/>
      <c r="E11" s="115">
        <v>44775</v>
      </c>
      <c r="F11" s="17"/>
      <c r="G11" s="115">
        <f>'32bO.S.-J.P. p-26'!G21</f>
        <v>40301.15</v>
      </c>
      <c r="H11" s="17"/>
      <c r="I11" s="115">
        <f>'32bO.S.-J.P. p-26'!$I$21</f>
        <v>48352</v>
      </c>
      <c r="K11" s="222"/>
      <c r="L11" s="100"/>
    </row>
    <row r="12" spans="1:12" s="2" customFormat="1" ht="30" customHeight="1" x14ac:dyDescent="0.3">
      <c r="B12" s="10" t="s">
        <v>77</v>
      </c>
      <c r="C12" s="115">
        <f>'34bO.S.-Dist Court Rptr p-28'!C15</f>
        <v>12018.749999999998</v>
      </c>
      <c r="D12" s="17"/>
      <c r="E12" s="115">
        <v>13158</v>
      </c>
      <c r="F12" s="17"/>
      <c r="G12" s="115">
        <f>'34bO.S.-Dist Court Rptr p-28'!G15</f>
        <v>13158</v>
      </c>
      <c r="H12" s="17"/>
      <c r="I12" s="115">
        <f>'34bO.S.-Dist Court Rptr p-28'!$I$15</f>
        <v>29905</v>
      </c>
      <c r="K12" s="222"/>
      <c r="L12" s="100"/>
    </row>
    <row r="13" spans="1:12" s="2" customFormat="1" ht="30" customHeight="1" x14ac:dyDescent="0.3">
      <c r="B13" s="10" t="s">
        <v>759</v>
      </c>
      <c r="C13" s="115">
        <v>800</v>
      </c>
      <c r="D13" s="17"/>
      <c r="E13" s="115">
        <v>800</v>
      </c>
      <c r="F13" s="17"/>
      <c r="G13" s="115">
        <v>800</v>
      </c>
      <c r="H13" s="17"/>
      <c r="I13" s="115">
        <v>800</v>
      </c>
      <c r="K13" s="222"/>
      <c r="L13" s="100"/>
    </row>
    <row r="14" spans="1:12" s="2" customFormat="1" ht="30" customHeight="1" x14ac:dyDescent="0.3">
      <c r="B14" s="10" t="s">
        <v>79</v>
      </c>
      <c r="C14" s="115">
        <f>'35fO.S.-County Attorney p-29'!C19</f>
        <v>69931.62</v>
      </c>
      <c r="D14" s="17"/>
      <c r="E14" s="115">
        <v>73890.5</v>
      </c>
      <c r="F14" s="17"/>
      <c r="G14" s="115">
        <f>'35fO.S.-County Attorney p-29'!G19</f>
        <v>72550.5</v>
      </c>
      <c r="H14" s="17"/>
      <c r="I14" s="115">
        <f>'35fO.S.-County Attorney p-29'!$I$19</f>
        <v>83750</v>
      </c>
      <c r="K14" s="222"/>
      <c r="L14" s="100"/>
    </row>
    <row r="15" spans="1:12" s="2" customFormat="1" ht="30" customHeight="1" thickBot="1" x14ac:dyDescent="0.35">
      <c r="B15" s="10" t="s">
        <v>81</v>
      </c>
      <c r="C15" s="170">
        <f>'36bO.S.-Off. Sal. Admin. p-30'!C9</f>
        <v>54981.77</v>
      </c>
      <c r="D15" s="18"/>
      <c r="E15" s="170">
        <v>78000</v>
      </c>
      <c r="F15" s="30"/>
      <c r="G15" s="170">
        <f>'36bO.S.-Off. Sal. Admin. p-30'!G9</f>
        <v>78000</v>
      </c>
      <c r="H15" s="30"/>
      <c r="I15" s="170">
        <f>'36bO.S.-Off. Sal. Admin. p-30'!$I$9</f>
        <v>78000</v>
      </c>
      <c r="K15" s="223"/>
      <c r="L15" s="78"/>
    </row>
    <row r="16" spans="1:12" s="5" customFormat="1" ht="50.1" customHeight="1" x14ac:dyDescent="0.3">
      <c r="A16" s="665" t="s">
        <v>84</v>
      </c>
      <c r="B16" s="665"/>
      <c r="C16" s="158">
        <f>SUM(C7:C15)</f>
        <v>998917.50000000012</v>
      </c>
      <c r="D16" s="44"/>
      <c r="E16" s="158">
        <f>SUM(E7:E15)</f>
        <v>1383468.5</v>
      </c>
      <c r="F16" s="19"/>
      <c r="G16" s="158">
        <f>SUM(G7:G15)</f>
        <v>1328294.6499999999</v>
      </c>
      <c r="H16" s="19"/>
      <c r="I16" s="158">
        <f>SUM(I7:I15)</f>
        <v>1514812</v>
      </c>
      <c r="K16" s="240">
        <f>SUM(K7:K15)</f>
        <v>0</v>
      </c>
      <c r="L16" s="260"/>
    </row>
    <row r="17" spans="1:16" s="5" customFormat="1" ht="30" customHeight="1" thickBot="1" x14ac:dyDescent="0.35">
      <c r="A17" s="444"/>
      <c r="B17" s="445" t="s">
        <v>54</v>
      </c>
      <c r="C17" s="159">
        <v>815471.66</v>
      </c>
      <c r="D17" s="446"/>
      <c r="E17" s="159">
        <v>712930.5</v>
      </c>
      <c r="F17" s="20"/>
      <c r="G17" s="159">
        <v>721075.43</v>
      </c>
      <c r="H17" s="20"/>
      <c r="I17" s="159">
        <v>815471.66</v>
      </c>
      <c r="K17" s="235"/>
      <c r="L17" s="261"/>
    </row>
    <row r="18" spans="1:16" s="5" customFormat="1" ht="30" customHeight="1" x14ac:dyDescent="0.3">
      <c r="A18" s="661" t="s">
        <v>118</v>
      </c>
      <c r="B18" s="661"/>
      <c r="C18" s="118">
        <f>SUM(C16:C17)</f>
        <v>1814389.1600000001</v>
      </c>
      <c r="D18" s="447"/>
      <c r="E18" s="118">
        <f>SUM(E16:E17)</f>
        <v>2096399</v>
      </c>
      <c r="F18" s="21"/>
      <c r="G18" s="118">
        <f>SUM(G16:G17)</f>
        <v>2049370.08</v>
      </c>
      <c r="H18" s="21"/>
      <c r="I18" s="118">
        <f>SUM(I16:I17)</f>
        <v>2330283.66</v>
      </c>
      <c r="K18" s="224">
        <f>SUM(K16:K17)</f>
        <v>0</v>
      </c>
      <c r="L18" s="257"/>
    </row>
    <row r="19" spans="1:16" ht="30" customHeight="1" x14ac:dyDescent="0.3">
      <c r="H19" s="393"/>
      <c r="I19" s="114"/>
    </row>
    <row r="20" spans="1:16" s="26" customFormat="1" ht="30" customHeight="1" thickBot="1" x14ac:dyDescent="0.35">
      <c r="B20" s="406"/>
      <c r="C20" s="159"/>
    </row>
    <row r="30" spans="1:16" ht="30" customHeight="1" x14ac:dyDescent="0.25">
      <c r="P30" s="103"/>
    </row>
  </sheetData>
  <mergeCells count="4">
    <mergeCell ref="A2:I2"/>
    <mergeCell ref="A6:B6"/>
    <mergeCell ref="A16:B16"/>
    <mergeCell ref="A18:B18"/>
  </mergeCells>
  <printOptions horizontalCentered="1"/>
  <pageMargins left="0.7" right="0.7" top="1.25" bottom="0.75" header="0.8" footer="0.3"/>
  <pageSetup scale="55" fitToWidth="0" fitToHeight="0" orientation="portrait" horizontalDpi="4294967295" verticalDpi="4294967295" r:id="rId1"/>
  <headerFooter>
    <oddHeader>&amp;C&amp;"Times New Roman,Bold Italic"&amp;22BORDEN COUNTY - 2025 BUDGET</oddHeader>
    <oddFooter>&amp;C&amp;"Times New Roman,Regular"&amp;14 &amp;16 31</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249977111117893"/>
  </sheetPr>
  <dimension ref="A2:O26"/>
  <sheetViews>
    <sheetView topLeftCell="A10" zoomScale="80" zoomScaleNormal="80" workbookViewId="0">
      <selection activeCell="G9" sqref="G9"/>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104</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97</v>
      </c>
      <c r="B4" s="663"/>
      <c r="C4" s="4" t="s">
        <v>0</v>
      </c>
      <c r="D4" s="22"/>
      <c r="E4" s="4" t="s">
        <v>1</v>
      </c>
      <c r="F4" s="22"/>
      <c r="G4" s="4" t="s">
        <v>2</v>
      </c>
      <c r="H4" s="22"/>
      <c r="I4" s="4" t="s">
        <v>1</v>
      </c>
      <c r="K4" s="74" t="s">
        <v>139</v>
      </c>
      <c r="L4" s="186" t="s">
        <v>354</v>
      </c>
      <c r="M4" s="118"/>
      <c r="N4" s="118"/>
      <c r="O4" s="118"/>
    </row>
    <row r="5" spans="1:15" ht="30" customHeight="1" x14ac:dyDescent="0.3">
      <c r="A5" s="6"/>
      <c r="B5" s="6"/>
      <c r="C5" s="7">
        <v>2023</v>
      </c>
      <c r="D5" s="23"/>
      <c r="E5" s="7">
        <v>2024</v>
      </c>
      <c r="F5" s="23"/>
      <c r="G5" s="7">
        <v>2024</v>
      </c>
      <c r="H5" s="23"/>
      <c r="I5" s="7">
        <v>2025</v>
      </c>
      <c r="K5" s="73">
        <v>2020</v>
      </c>
      <c r="L5" s="191" t="s">
        <v>355</v>
      </c>
    </row>
    <row r="6" spans="1:15" ht="30" customHeight="1" x14ac:dyDescent="0.3">
      <c r="A6" s="655" t="s">
        <v>3</v>
      </c>
      <c r="B6" s="655"/>
      <c r="D6" s="24"/>
      <c r="F6" s="24"/>
      <c r="H6" s="24"/>
      <c r="K6" s="72"/>
      <c r="L6" s="181"/>
    </row>
    <row r="7" spans="1:15" s="2" customFormat="1" ht="30" customHeight="1" x14ac:dyDescent="0.3">
      <c r="B7" s="8" t="s">
        <v>373</v>
      </c>
      <c r="C7" s="113">
        <v>50000</v>
      </c>
      <c r="D7" s="16"/>
      <c r="E7" s="113">
        <v>30000</v>
      </c>
      <c r="F7" s="16"/>
      <c r="G7" s="113">
        <v>300000</v>
      </c>
      <c r="H7" s="16"/>
      <c r="I7" s="113">
        <v>50000</v>
      </c>
      <c r="K7" s="221">
        <v>0</v>
      </c>
      <c r="L7" s="77"/>
      <c r="M7" s="400"/>
      <c r="N7" s="400"/>
      <c r="O7" s="400"/>
    </row>
    <row r="8" spans="1:15" s="2" customFormat="1" ht="30" customHeight="1" x14ac:dyDescent="0.3">
      <c r="B8" s="10" t="s">
        <v>374</v>
      </c>
      <c r="C8" s="115">
        <v>0</v>
      </c>
      <c r="D8" s="17"/>
      <c r="E8" s="115">
        <v>0</v>
      </c>
      <c r="F8" s="17"/>
      <c r="G8" s="115">
        <v>0</v>
      </c>
      <c r="H8" s="17"/>
      <c r="I8" s="115">
        <v>0</v>
      </c>
      <c r="K8" s="222">
        <v>0</v>
      </c>
      <c r="L8" s="100"/>
      <c r="M8" s="400"/>
      <c r="N8" s="400"/>
      <c r="O8" s="400"/>
    </row>
    <row r="9" spans="1:15" s="2" customFormat="1" ht="30" customHeight="1" x14ac:dyDescent="0.3">
      <c r="B9" s="8" t="s">
        <v>375</v>
      </c>
      <c r="C9" s="113">
        <v>0</v>
      </c>
      <c r="D9" s="16"/>
      <c r="E9" s="113">
        <v>0</v>
      </c>
      <c r="F9" s="16"/>
      <c r="G9" s="113">
        <v>0</v>
      </c>
      <c r="H9" s="16"/>
      <c r="I9" s="113">
        <v>0</v>
      </c>
      <c r="K9" s="222">
        <v>0</v>
      </c>
      <c r="L9" s="100"/>
      <c r="M9" s="400"/>
      <c r="N9" s="400"/>
      <c r="O9" s="400"/>
    </row>
    <row r="10" spans="1:15" s="2" customFormat="1" ht="30" customHeight="1" x14ac:dyDescent="0.3">
      <c r="B10" s="8" t="s">
        <v>764</v>
      </c>
      <c r="C10" s="162">
        <v>25987.360000000001</v>
      </c>
      <c r="D10" s="476"/>
      <c r="E10" s="477">
        <v>0</v>
      </c>
      <c r="F10" s="476"/>
      <c r="G10" s="477">
        <v>0</v>
      </c>
      <c r="H10" s="476"/>
      <c r="I10" s="166">
        <v>0</v>
      </c>
      <c r="K10" s="228"/>
      <c r="L10" s="302"/>
      <c r="M10" s="400"/>
      <c r="N10" s="400"/>
      <c r="O10" s="400"/>
    </row>
    <row r="11" spans="1:15" s="2" customFormat="1" ht="30" customHeight="1" x14ac:dyDescent="0.3">
      <c r="B11" s="8" t="s">
        <v>376</v>
      </c>
      <c r="C11" s="162">
        <v>0</v>
      </c>
      <c r="D11" s="476"/>
      <c r="E11" s="477">
        <v>0</v>
      </c>
      <c r="F11" s="476"/>
      <c r="G11" s="477">
        <v>0</v>
      </c>
      <c r="H11" s="476"/>
      <c r="I11" s="166">
        <v>0</v>
      </c>
      <c r="K11" s="228"/>
      <c r="L11" s="302"/>
      <c r="M11" s="400"/>
      <c r="N11" s="400"/>
      <c r="O11" s="400"/>
    </row>
    <row r="12" spans="1:15" s="2" customFormat="1" ht="30" customHeight="1" thickBot="1" x14ac:dyDescent="0.35">
      <c r="B12" s="8" t="s">
        <v>505</v>
      </c>
      <c r="C12" s="116"/>
      <c r="D12" s="18"/>
      <c r="E12" s="116">
        <v>0</v>
      </c>
      <c r="F12" s="18"/>
      <c r="G12" s="116">
        <v>0</v>
      </c>
      <c r="H12" s="18"/>
      <c r="I12" s="116">
        <v>0</v>
      </c>
      <c r="K12" s="223">
        <v>0</v>
      </c>
      <c r="L12" s="78"/>
      <c r="M12" s="400"/>
      <c r="N12" s="400"/>
      <c r="O12" s="400"/>
    </row>
    <row r="13" spans="1:15" s="5" customFormat="1" ht="30" customHeight="1" x14ac:dyDescent="0.3">
      <c r="A13" s="658" t="s">
        <v>6</v>
      </c>
      <c r="B13" s="658"/>
      <c r="C13" s="158">
        <f>SUM(C7:C12)</f>
        <v>75987.360000000001</v>
      </c>
      <c r="D13" s="19"/>
      <c r="E13" s="158">
        <f>SUM(E7:E12)</f>
        <v>30000</v>
      </c>
      <c r="F13" s="19"/>
      <c r="G13" s="158">
        <f>SUM(G7:G12)</f>
        <v>300000</v>
      </c>
      <c r="H13" s="19"/>
      <c r="I13" s="158">
        <f>SUM(I7:I12)</f>
        <v>50000</v>
      </c>
      <c r="K13" s="240">
        <f>SUM(K7:K12)</f>
        <v>0</v>
      </c>
      <c r="L13" s="189"/>
      <c r="M13" s="118"/>
      <c r="N13" s="118"/>
      <c r="O13" s="118"/>
    </row>
    <row r="14" spans="1:15" s="5" customFormat="1" ht="30" customHeight="1" thickBot="1" x14ac:dyDescent="0.35">
      <c r="B14" s="32" t="s">
        <v>7</v>
      </c>
      <c r="C14" s="119">
        <v>473190.8</v>
      </c>
      <c r="D14" s="33"/>
      <c r="E14" s="119">
        <v>507027</v>
      </c>
      <c r="F14" s="33"/>
      <c r="G14" s="119">
        <v>549178.16</v>
      </c>
      <c r="H14" s="33"/>
      <c r="I14" s="119">
        <v>507027.86</v>
      </c>
      <c r="K14" s="235">
        <v>0</v>
      </c>
      <c r="L14" s="180"/>
      <c r="M14" s="118"/>
      <c r="N14" s="118"/>
      <c r="O14" s="118"/>
    </row>
    <row r="15" spans="1:15" s="5" customFormat="1" ht="30" customHeight="1" x14ac:dyDescent="0.3">
      <c r="A15" s="655" t="s">
        <v>99</v>
      </c>
      <c r="B15" s="655"/>
      <c r="C15" s="118">
        <f>SUM(C13:C14)</f>
        <v>549178.16</v>
      </c>
      <c r="D15" s="21"/>
      <c r="E15" s="118">
        <f>SUM(E13:E14)</f>
        <v>537027</v>
      </c>
      <c r="F15" s="21"/>
      <c r="G15" s="118">
        <f>SUM(G13:G14)</f>
        <v>849178.16</v>
      </c>
      <c r="H15" s="21"/>
      <c r="I15" s="118">
        <f>SUM(I13:I14)</f>
        <v>557027.86</v>
      </c>
      <c r="K15" s="224">
        <f>SUM(K13:K14)</f>
        <v>0</v>
      </c>
      <c r="L15" s="84"/>
      <c r="M15" s="118"/>
      <c r="N15" s="118"/>
      <c r="O15" s="118"/>
    </row>
    <row r="16" spans="1:15" ht="30" customHeight="1" x14ac:dyDescent="0.25">
      <c r="C16" s="171"/>
      <c r="E16" s="171"/>
      <c r="G16" s="171"/>
      <c r="I16" s="171"/>
      <c r="K16" s="171"/>
    </row>
    <row r="17" spans="1:15" ht="30" customHeight="1" thickBot="1" x14ac:dyDescent="0.3">
      <c r="A17" s="38"/>
      <c r="B17" s="38"/>
      <c r="C17" s="172"/>
      <c r="D17" s="38"/>
      <c r="E17" s="172"/>
      <c r="F17" s="38"/>
      <c r="G17" s="172"/>
      <c r="H17" s="38"/>
      <c r="I17" s="172"/>
      <c r="K17" s="172"/>
      <c r="L17" s="38"/>
    </row>
    <row r="18" spans="1:15" ht="30" customHeight="1" x14ac:dyDescent="0.25">
      <c r="C18" s="171"/>
      <c r="E18" s="171"/>
      <c r="G18" s="171"/>
      <c r="I18" s="171"/>
      <c r="K18" s="171"/>
    </row>
    <row r="19" spans="1:15" s="5" customFormat="1" ht="30" customHeight="1" x14ac:dyDescent="0.3">
      <c r="A19" s="655" t="s">
        <v>4</v>
      </c>
      <c r="B19" s="655"/>
      <c r="C19" s="118"/>
      <c r="E19" s="118"/>
      <c r="G19" s="118"/>
      <c r="I19" s="118"/>
      <c r="K19" s="118"/>
      <c r="M19" s="118"/>
      <c r="N19" s="118"/>
      <c r="O19" s="118"/>
    </row>
    <row r="20" spans="1:15" s="2" customFormat="1" ht="30" customHeight="1" x14ac:dyDescent="0.3">
      <c r="B20" s="8" t="s">
        <v>100</v>
      </c>
      <c r="C20" s="113">
        <v>24533.200000000001</v>
      </c>
      <c r="D20" s="16"/>
      <c r="E20" s="113">
        <v>15000</v>
      </c>
      <c r="F20" s="16"/>
      <c r="G20" s="113">
        <v>25000</v>
      </c>
      <c r="H20" s="16"/>
      <c r="I20" s="113">
        <v>25000</v>
      </c>
      <c r="K20" s="221">
        <v>0</v>
      </c>
      <c r="L20" s="77"/>
      <c r="M20" s="400"/>
      <c r="N20" s="400"/>
      <c r="O20" s="400"/>
    </row>
    <row r="21" spans="1:15" s="2" customFormat="1" ht="30" customHeight="1" x14ac:dyDescent="0.3">
      <c r="B21" s="8" t="s">
        <v>506</v>
      </c>
      <c r="C21" s="113"/>
      <c r="D21" s="16"/>
      <c r="E21" s="113">
        <v>350000</v>
      </c>
      <c r="F21" s="16"/>
      <c r="G21" s="113">
        <v>0</v>
      </c>
      <c r="H21" s="16"/>
      <c r="I21" s="113">
        <v>0</v>
      </c>
      <c r="K21" s="221"/>
      <c r="L21" s="77"/>
      <c r="M21" s="400"/>
      <c r="N21" s="400"/>
      <c r="O21" s="400"/>
    </row>
    <row r="22" spans="1:15" s="2" customFormat="1" ht="30" customHeight="1" x14ac:dyDescent="0.3">
      <c r="B22" s="10" t="s">
        <v>101</v>
      </c>
      <c r="C22" s="115">
        <v>17617.099999999999</v>
      </c>
      <c r="D22" s="17"/>
      <c r="E22" s="115">
        <v>15000</v>
      </c>
      <c r="F22" s="17"/>
      <c r="G22" s="115">
        <v>25000</v>
      </c>
      <c r="H22" s="17"/>
      <c r="I22" s="115">
        <v>25000</v>
      </c>
      <c r="K22" s="222">
        <v>0</v>
      </c>
      <c r="L22" s="100"/>
      <c r="M22" s="400"/>
      <c r="N22" s="400"/>
      <c r="O22" s="400"/>
    </row>
    <row r="23" spans="1:15" s="2" customFormat="1" ht="30" customHeight="1" thickBot="1" x14ac:dyDescent="0.35">
      <c r="B23" s="10" t="s">
        <v>102</v>
      </c>
      <c r="C23" s="116">
        <v>0</v>
      </c>
      <c r="D23" s="18"/>
      <c r="E23" s="116">
        <v>0</v>
      </c>
      <c r="F23" s="18"/>
      <c r="G23" s="116">
        <v>0</v>
      </c>
      <c r="H23" s="18"/>
      <c r="I23" s="116">
        <v>0</v>
      </c>
      <c r="K23" s="223">
        <v>0</v>
      </c>
      <c r="L23" s="78"/>
      <c r="M23" s="400"/>
      <c r="N23" s="400"/>
      <c r="O23" s="400"/>
    </row>
    <row r="24" spans="1:15" s="5" customFormat="1" ht="30" customHeight="1" x14ac:dyDescent="0.3">
      <c r="A24" s="658" t="s">
        <v>13</v>
      </c>
      <c r="B24" s="658"/>
      <c r="C24" s="164">
        <f>SUM(C20:C23)</f>
        <v>42150.3</v>
      </c>
      <c r="D24" s="25"/>
      <c r="E24" s="164">
        <f>SUM(E20:E23)</f>
        <v>380000</v>
      </c>
      <c r="F24" s="25"/>
      <c r="G24" s="164">
        <f>SUM(G20:G23)</f>
        <v>50000</v>
      </c>
      <c r="H24" s="25"/>
      <c r="I24" s="164">
        <f>SUM(I20:I23)</f>
        <v>50000</v>
      </c>
      <c r="K24" s="224">
        <f>SUM(K20:K23)</f>
        <v>0</v>
      </c>
      <c r="L24" s="84"/>
      <c r="M24" s="118"/>
      <c r="N24" s="118"/>
      <c r="O24" s="118"/>
    </row>
    <row r="25" spans="1:15" s="5" customFormat="1" ht="30" customHeight="1" thickBot="1" x14ac:dyDescent="0.35">
      <c r="B25" s="13" t="s">
        <v>87</v>
      </c>
      <c r="C25" s="300">
        <v>507027.86</v>
      </c>
      <c r="D25" s="299"/>
      <c r="E25" s="298">
        <v>157027</v>
      </c>
      <c r="F25" s="299"/>
      <c r="G25" s="298">
        <f>SUM(G15-G24)</f>
        <v>799178.16</v>
      </c>
      <c r="H25" s="299"/>
      <c r="I25" s="298">
        <f>SUM(I15-I24)</f>
        <v>507027.86</v>
      </c>
      <c r="K25" s="118"/>
      <c r="M25" s="118"/>
      <c r="N25" s="118"/>
      <c r="O25" s="118"/>
    </row>
    <row r="26" spans="1:15" s="5" customFormat="1" ht="50.1" customHeight="1" thickTop="1" x14ac:dyDescent="0.3">
      <c r="A26" s="661" t="s">
        <v>103</v>
      </c>
      <c r="B26" s="661"/>
      <c r="C26" s="118">
        <f>SUM(C24:C25)</f>
        <v>549178.16</v>
      </c>
      <c r="D26" s="21"/>
      <c r="E26" s="118">
        <f>SUM(E24:E25)</f>
        <v>537027</v>
      </c>
      <c r="F26" s="21"/>
      <c r="G26" s="118">
        <f>SUM(G24:G25)</f>
        <v>849178.16</v>
      </c>
      <c r="H26" s="21"/>
      <c r="I26" s="118">
        <f>SUM(I24:I25)</f>
        <v>557027.86</v>
      </c>
      <c r="K26" s="224" t="e">
        <f>SUM(#REF!)</f>
        <v>#REF!</v>
      </c>
      <c r="L26" s="84"/>
      <c r="M26" s="118"/>
      <c r="N26" s="118"/>
      <c r="O26" s="118"/>
    </row>
  </sheetData>
  <mergeCells count="8">
    <mergeCell ref="A19:B19"/>
    <mergeCell ref="A24:B24"/>
    <mergeCell ref="A26:B26"/>
    <mergeCell ref="A2:I2"/>
    <mergeCell ref="A6:B6"/>
    <mergeCell ref="A4:B4"/>
    <mergeCell ref="A13:B13"/>
    <mergeCell ref="A15:B15"/>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32</oddFooter>
  </headerFooter>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
  <sheetViews>
    <sheetView zoomScale="60" zoomScaleNormal="60" workbookViewId="0">
      <selection activeCell="N26" sqref="N26"/>
    </sheetView>
  </sheetViews>
  <sheetFormatPr defaultRowHeight="15" x14ac:dyDescent="0.25"/>
  <sheetData>
    <row r="2" spans="1:1" x14ac:dyDescent="0.25">
      <c r="A2" s="1" t="s">
        <v>280</v>
      </c>
    </row>
  </sheetData>
  <pageMargins left="0.7" right="0.7" top="0.75" bottom="0.75" header="0.3" footer="0.3"/>
  <pageSetup scale="55" orientation="portrait" horizontalDpi="4294967295" verticalDpi="4294967295" r:id="rId1"/>
  <headerFooter>
    <oddFooter>&amp;C&amp;"Times New Roman,Regular"&amp;16 33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workbookViewId="0">
      <selection activeCell="N26" sqref="N26"/>
    </sheetView>
  </sheetViews>
  <sheetFormatPr defaultColWidth="9.140625" defaultRowHeight="15" x14ac:dyDescent="0.25"/>
  <cols>
    <col min="1" max="16384" width="9.140625" style="1"/>
  </cols>
  <sheetData>
    <row r="1" spans="1:5" x14ac:dyDescent="0.25">
      <c r="A1" s="569" t="s">
        <v>280</v>
      </c>
      <c r="B1" s="569"/>
      <c r="C1" s="569"/>
      <c r="D1" s="569"/>
      <c r="E1" s="569"/>
    </row>
    <row r="28" ht="15" customHeight="1" x14ac:dyDescent="0.25"/>
    <row r="36" spans="9:9" s="47" customFormat="1" ht="15" customHeight="1" x14ac:dyDescent="0.25">
      <c r="I36" s="341"/>
    </row>
    <row r="37" spans="9:9" ht="15" customHeight="1" x14ac:dyDescent="0.25">
      <c r="I37" s="360"/>
    </row>
    <row r="38" spans="9:9" x14ac:dyDescent="0.25">
      <c r="I38" s="360"/>
    </row>
    <row r="39" spans="9:9" x14ac:dyDescent="0.25">
      <c r="I39" s="360"/>
    </row>
    <row r="40" spans="9:9" x14ac:dyDescent="0.25">
      <c r="I40" s="360"/>
    </row>
    <row r="41" spans="9:9" x14ac:dyDescent="0.25">
      <c r="I41" s="360"/>
    </row>
  </sheetData>
  <mergeCells count="1">
    <mergeCell ref="A1:E1"/>
  </mergeCells>
  <pageMargins left="1.2" right="0.45" top="0.5" bottom="0.25" header="0.3" footer="0.3"/>
  <pageSetup orientation="portrait" horizontalDpi="4294967295" verticalDpi="4294967295" r:id="rId1"/>
  <headerFooter>
    <oddFooter>&amp;C&amp;"Times New Roman,Regular"&amp;14ii</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2:L22"/>
  <sheetViews>
    <sheetView topLeftCell="A10" zoomScaleNormal="100" workbookViewId="0">
      <selection activeCell="I19" sqref="I19"/>
    </sheetView>
  </sheetViews>
  <sheetFormatPr defaultColWidth="9.140625" defaultRowHeight="30" customHeight="1" x14ac:dyDescent="0.25"/>
  <cols>
    <col min="1" max="1" width="5.7109375" style="1" customWidth="1"/>
    <col min="2" max="2" width="52.7109375" style="1" customWidth="1"/>
    <col min="3" max="3" width="22.7109375" style="1" customWidth="1"/>
    <col min="4" max="4" width="3.42578125" style="1" customWidth="1"/>
    <col min="5" max="5" width="22.4257812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15.7109375" style="1" customWidth="1"/>
    <col min="14" max="16384" width="9.140625" style="1"/>
  </cols>
  <sheetData>
    <row r="2" spans="1:12" ht="30" customHeight="1" thickBot="1" x14ac:dyDescent="0.4">
      <c r="A2" s="656" t="s">
        <v>86</v>
      </c>
      <c r="B2" s="656"/>
      <c r="C2" s="656"/>
      <c r="D2" s="656"/>
      <c r="E2" s="656"/>
      <c r="F2" s="656"/>
      <c r="G2" s="656"/>
      <c r="H2" s="656"/>
      <c r="I2" s="656"/>
      <c r="K2" s="38"/>
      <c r="L2" s="38"/>
    </row>
    <row r="3" spans="1:12" s="2" customFormat="1" ht="30" customHeight="1" x14ac:dyDescent="0.3"/>
    <row r="4" spans="1:12" s="3" customFormat="1" ht="30" customHeight="1" x14ac:dyDescent="0.3">
      <c r="A4" s="655" t="s">
        <v>3</v>
      </c>
      <c r="B4" s="655"/>
      <c r="C4" s="4" t="s">
        <v>0</v>
      </c>
      <c r="D4" s="22"/>
      <c r="E4" s="4" t="s">
        <v>1</v>
      </c>
      <c r="F4" s="22"/>
      <c r="G4" s="4" t="s">
        <v>2</v>
      </c>
      <c r="H4" s="22"/>
      <c r="I4" s="4" t="s">
        <v>1</v>
      </c>
      <c r="K4" s="74" t="s">
        <v>139</v>
      </c>
      <c r="L4" s="186" t="s">
        <v>354</v>
      </c>
    </row>
    <row r="5" spans="1:12" ht="30" customHeight="1" x14ac:dyDescent="0.3">
      <c r="A5" s="6"/>
      <c r="B5" s="6"/>
      <c r="C5" s="7">
        <v>2023</v>
      </c>
      <c r="D5" s="23"/>
      <c r="E5" s="7">
        <v>2024</v>
      </c>
      <c r="F5" s="23"/>
      <c r="G5" s="7">
        <v>2024</v>
      </c>
      <c r="H5" s="23"/>
      <c r="I5" s="7">
        <v>2025</v>
      </c>
      <c r="K5" s="73">
        <v>2020</v>
      </c>
      <c r="L5" s="191" t="s">
        <v>355</v>
      </c>
    </row>
    <row r="6" spans="1:12" ht="30" customHeight="1" x14ac:dyDescent="0.3">
      <c r="A6" s="655" t="s">
        <v>682</v>
      </c>
      <c r="B6" s="655"/>
      <c r="D6" s="24"/>
      <c r="F6" s="24"/>
      <c r="H6" s="24"/>
      <c r="K6" s="72"/>
      <c r="L6" s="181"/>
    </row>
    <row r="7" spans="1:12" s="2" customFormat="1" ht="30" customHeight="1" x14ac:dyDescent="0.3">
      <c r="B7" s="8" t="s">
        <v>363</v>
      </c>
      <c r="C7" s="113">
        <v>1000000</v>
      </c>
      <c r="D7" s="16"/>
      <c r="E7" s="113">
        <v>1000000</v>
      </c>
      <c r="F7" s="16"/>
      <c r="G7" s="113">
        <v>1000000</v>
      </c>
      <c r="H7" s="16"/>
      <c r="I7" s="113">
        <v>1000000</v>
      </c>
      <c r="K7" s="221">
        <v>0</v>
      </c>
      <c r="L7" s="77"/>
    </row>
    <row r="8" spans="1:12" s="2" customFormat="1" ht="30" customHeight="1" x14ac:dyDescent="0.3">
      <c r="A8" s="64"/>
      <c r="B8" s="10" t="s">
        <v>364</v>
      </c>
      <c r="C8" s="115">
        <v>11369.26</v>
      </c>
      <c r="D8" s="17"/>
      <c r="E8" s="115">
        <v>22000</v>
      </c>
      <c r="F8" s="17"/>
      <c r="G8" s="115">
        <v>22000</v>
      </c>
      <c r="H8" s="17"/>
      <c r="I8" s="115">
        <v>22000</v>
      </c>
      <c r="K8" s="222">
        <v>0</v>
      </c>
      <c r="L8" s="100"/>
    </row>
    <row r="9" spans="1:12" s="2" customFormat="1" ht="30" customHeight="1" x14ac:dyDescent="0.3">
      <c r="B9" s="10" t="s">
        <v>365</v>
      </c>
      <c r="C9" s="115"/>
      <c r="D9" s="17"/>
      <c r="E9" s="115">
        <v>0</v>
      </c>
      <c r="F9" s="17"/>
      <c r="G9" s="115">
        <v>0</v>
      </c>
      <c r="H9" s="17"/>
      <c r="I9" s="115">
        <v>0</v>
      </c>
      <c r="K9" s="222">
        <v>0</v>
      </c>
      <c r="L9" s="100"/>
    </row>
    <row r="10" spans="1:12" s="2" customFormat="1" ht="30" customHeight="1" x14ac:dyDescent="0.3">
      <c r="B10" s="10" t="s">
        <v>765</v>
      </c>
      <c r="C10" s="115">
        <v>12980.5</v>
      </c>
      <c r="D10" s="17"/>
      <c r="E10" s="115">
        <v>0</v>
      </c>
      <c r="F10" s="17"/>
      <c r="G10" s="115">
        <v>0</v>
      </c>
      <c r="H10" s="17"/>
      <c r="I10" s="115">
        <v>0</v>
      </c>
      <c r="K10" s="222"/>
      <c r="L10" s="100"/>
    </row>
    <row r="11" spans="1:12" s="2" customFormat="1" ht="30" customHeight="1" x14ac:dyDescent="0.3">
      <c r="B11" s="10" t="s">
        <v>366</v>
      </c>
      <c r="C11" s="115">
        <v>0</v>
      </c>
      <c r="D11" s="17"/>
      <c r="E11" s="115">
        <v>0</v>
      </c>
      <c r="F11" s="17"/>
      <c r="G11" s="115">
        <v>5</v>
      </c>
      <c r="H11" s="17"/>
      <c r="I11" s="115">
        <v>0</v>
      </c>
      <c r="K11" s="222">
        <v>0</v>
      </c>
      <c r="L11" s="100"/>
    </row>
    <row r="12" spans="1:12" s="2" customFormat="1" ht="30" customHeight="1" x14ac:dyDescent="0.3">
      <c r="A12" s="64"/>
      <c r="B12" s="10" t="s">
        <v>367</v>
      </c>
      <c r="C12" s="115">
        <v>12674.28</v>
      </c>
      <c r="D12" s="17"/>
      <c r="E12" s="115">
        <v>10000</v>
      </c>
      <c r="F12" s="17"/>
      <c r="G12" s="115">
        <v>10000</v>
      </c>
      <c r="H12" s="17"/>
      <c r="I12" s="115">
        <v>10000</v>
      </c>
      <c r="K12" s="222">
        <v>0</v>
      </c>
      <c r="L12" s="100"/>
    </row>
    <row r="13" spans="1:12" s="2" customFormat="1" ht="30" customHeight="1" x14ac:dyDescent="0.3">
      <c r="A13" s="64"/>
      <c r="B13" s="10" t="s">
        <v>368</v>
      </c>
      <c r="C13" s="115"/>
      <c r="D13" s="17"/>
      <c r="E13" s="115"/>
      <c r="F13" s="17"/>
      <c r="G13" s="115">
        <v>0</v>
      </c>
      <c r="H13" s="17"/>
      <c r="I13" s="115">
        <v>0</v>
      </c>
      <c r="K13" s="222">
        <v>0</v>
      </c>
      <c r="L13" s="100"/>
    </row>
    <row r="14" spans="1:12" s="2" customFormat="1" ht="30" customHeight="1" x14ac:dyDescent="0.3">
      <c r="A14" s="64"/>
      <c r="B14" s="10" t="s">
        <v>369</v>
      </c>
      <c r="C14" s="115">
        <v>0</v>
      </c>
      <c r="D14" s="17"/>
      <c r="E14" s="115">
        <v>0</v>
      </c>
      <c r="F14" s="17"/>
      <c r="G14" s="115">
        <v>0</v>
      </c>
      <c r="H14" s="17"/>
      <c r="I14" s="115">
        <v>0</v>
      </c>
      <c r="K14" s="222">
        <v>0</v>
      </c>
      <c r="L14" s="100"/>
    </row>
    <row r="15" spans="1:12" s="2" customFormat="1" ht="30" customHeight="1" x14ac:dyDescent="0.3">
      <c r="B15" s="10" t="s">
        <v>370</v>
      </c>
      <c r="C15" s="115">
        <v>0</v>
      </c>
      <c r="D15" s="17"/>
      <c r="E15" s="115">
        <v>0</v>
      </c>
      <c r="F15" s="17"/>
      <c r="G15" s="115">
        <v>0</v>
      </c>
      <c r="H15" s="17"/>
      <c r="I15" s="115">
        <v>0</v>
      </c>
      <c r="K15" s="222">
        <v>0</v>
      </c>
      <c r="L15" s="100"/>
    </row>
    <row r="16" spans="1:12" s="2" customFormat="1" ht="30" customHeight="1" x14ac:dyDescent="0.3">
      <c r="B16" s="10" t="s">
        <v>371</v>
      </c>
      <c r="C16" s="115">
        <v>0</v>
      </c>
      <c r="D16" s="17"/>
      <c r="E16" s="115">
        <v>0</v>
      </c>
      <c r="F16" s="17"/>
      <c r="G16" s="115">
        <v>0</v>
      </c>
      <c r="H16" s="17"/>
      <c r="I16" s="115">
        <v>0</v>
      </c>
      <c r="K16" s="222">
        <v>0</v>
      </c>
      <c r="L16" s="100"/>
    </row>
    <row r="17" spans="1:12" s="2" customFormat="1" ht="30" customHeight="1" thickBot="1" x14ac:dyDescent="0.35">
      <c r="B17" s="10" t="s">
        <v>372</v>
      </c>
      <c r="C17" s="116">
        <v>41744.19</v>
      </c>
      <c r="D17" s="18"/>
      <c r="E17" s="116">
        <v>45000</v>
      </c>
      <c r="F17" s="18"/>
      <c r="G17" s="116">
        <v>45000</v>
      </c>
      <c r="H17" s="18"/>
      <c r="I17" s="116">
        <v>45000</v>
      </c>
      <c r="K17" s="223">
        <v>0</v>
      </c>
      <c r="L17" s="78"/>
    </row>
    <row r="18" spans="1:12" s="5" customFormat="1" ht="30" customHeight="1" x14ac:dyDescent="0.3">
      <c r="A18" s="32" t="s">
        <v>85</v>
      </c>
      <c r="B18" s="32"/>
      <c r="C18" s="158">
        <f>SUM(C7:C17)</f>
        <v>1078768.23</v>
      </c>
      <c r="D18" s="19"/>
      <c r="E18" s="158">
        <f>SUM(E7:E17)</f>
        <v>1077000</v>
      </c>
      <c r="F18" s="19"/>
      <c r="G18" s="158">
        <f>SUM(G7:G17)</f>
        <v>1077005</v>
      </c>
      <c r="H18" s="19"/>
      <c r="I18" s="158">
        <f>SUM(I7:I17)</f>
        <v>1077000</v>
      </c>
      <c r="K18" s="240">
        <f>SUM(K7:K17)</f>
        <v>0</v>
      </c>
      <c r="L18" s="189"/>
    </row>
    <row r="19" spans="1:12" s="5" customFormat="1" ht="30" customHeight="1" thickBot="1" x14ac:dyDescent="0.35">
      <c r="B19" s="13" t="s">
        <v>7</v>
      </c>
      <c r="C19" s="159">
        <v>225250.91</v>
      </c>
      <c r="D19" s="20"/>
      <c r="E19" s="159">
        <v>263256.59999999998</v>
      </c>
      <c r="F19" s="20"/>
      <c r="G19" s="119">
        <v>263256.59999999998</v>
      </c>
      <c r="H19" s="20"/>
      <c r="I19" s="159">
        <v>413365</v>
      </c>
      <c r="K19" s="235">
        <v>0</v>
      </c>
      <c r="L19" s="180"/>
    </row>
    <row r="20" spans="1:12" s="5" customFormat="1" ht="30" customHeight="1" x14ac:dyDescent="0.3">
      <c r="A20" s="655" t="s">
        <v>20</v>
      </c>
      <c r="B20" s="655"/>
      <c r="C20" s="118">
        <f>SUM(C18:C19)</f>
        <v>1304019.1399999999</v>
      </c>
      <c r="D20" s="21"/>
      <c r="E20" s="118">
        <f>SUM(E18:E19)</f>
        <v>1340256.6000000001</v>
      </c>
      <c r="F20" s="21"/>
      <c r="G20" s="118">
        <f>SUM(G18:G19)</f>
        <v>1340261.6000000001</v>
      </c>
      <c r="H20" s="21"/>
      <c r="I20" s="118">
        <f>SUM(I18:I19)</f>
        <v>1490365</v>
      </c>
      <c r="K20" s="224">
        <f>SUM(K18:K19)</f>
        <v>0</v>
      </c>
      <c r="L20" s="84"/>
    </row>
    <row r="21" spans="1:12" ht="30" customHeight="1" x14ac:dyDescent="0.3">
      <c r="H21" s="393"/>
      <c r="I21" s="114"/>
    </row>
    <row r="22" spans="1:12" ht="30" customHeight="1" x14ac:dyDescent="0.25">
      <c r="I22" s="171"/>
    </row>
  </sheetData>
  <mergeCells count="4">
    <mergeCell ref="A2:I2"/>
    <mergeCell ref="A6:B6"/>
    <mergeCell ref="A20:B20"/>
    <mergeCell ref="A4:B4"/>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34</odd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2:O24"/>
  <sheetViews>
    <sheetView topLeftCell="A7" zoomScale="80" zoomScaleNormal="80" workbookViewId="0">
      <selection activeCell="C9" sqref="C9"/>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86</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74" t="s">
        <v>139</v>
      </c>
      <c r="L4" s="6" t="s">
        <v>354</v>
      </c>
      <c r="M4" s="118"/>
      <c r="N4" s="118"/>
      <c r="O4" s="118"/>
    </row>
    <row r="5" spans="1:15" ht="30" customHeight="1" x14ac:dyDescent="0.3">
      <c r="A5" s="6"/>
      <c r="B5" s="6"/>
      <c r="C5" s="7">
        <v>2023</v>
      </c>
      <c r="D5" s="23"/>
      <c r="E5" s="7">
        <v>2024</v>
      </c>
      <c r="F5" s="23"/>
      <c r="G5" s="7">
        <v>2024</v>
      </c>
      <c r="H5" s="23"/>
      <c r="I5" s="7">
        <v>2025</v>
      </c>
      <c r="K5" s="73">
        <v>2020</v>
      </c>
      <c r="L5" s="191" t="s">
        <v>355</v>
      </c>
    </row>
    <row r="6" spans="1:15" s="5" customFormat="1" ht="30" customHeight="1" x14ac:dyDescent="0.3">
      <c r="A6" s="655" t="s">
        <v>682</v>
      </c>
      <c r="B6" s="655"/>
      <c r="E6" s="107"/>
      <c r="G6" s="107"/>
      <c r="I6" s="107"/>
      <c r="K6" s="92"/>
      <c r="M6" s="118"/>
      <c r="N6" s="118"/>
      <c r="O6" s="118"/>
    </row>
    <row r="7" spans="1:15" s="2" customFormat="1" ht="30" customHeight="1" x14ac:dyDescent="0.3">
      <c r="B7" s="8" t="s">
        <v>182</v>
      </c>
      <c r="C7" s="113">
        <v>0</v>
      </c>
      <c r="D7" s="16"/>
      <c r="E7" s="113">
        <v>0</v>
      </c>
      <c r="F7" s="16"/>
      <c r="G7" s="113">
        <v>0</v>
      </c>
      <c r="H7" s="16"/>
      <c r="I7" s="113">
        <v>0</v>
      </c>
      <c r="K7" s="221">
        <v>0</v>
      </c>
      <c r="L7" s="77" t="e">
        <f t="shared" ref="L7:L19" si="0">K7/I7</f>
        <v>#DIV/0!</v>
      </c>
      <c r="M7" s="400"/>
      <c r="N7" s="400"/>
      <c r="O7" s="400"/>
    </row>
    <row r="8" spans="1:15" s="2" customFormat="1" ht="30" customHeight="1" x14ac:dyDescent="0.3">
      <c r="B8" s="10" t="s">
        <v>183</v>
      </c>
      <c r="C8" s="115">
        <v>0</v>
      </c>
      <c r="D8" s="17"/>
      <c r="E8" s="115">
        <v>0</v>
      </c>
      <c r="F8" s="17"/>
      <c r="G8" s="115">
        <v>0</v>
      </c>
      <c r="H8" s="17"/>
      <c r="I8" s="115">
        <v>2000</v>
      </c>
      <c r="K8" s="222">
        <v>0</v>
      </c>
      <c r="L8" s="100">
        <f t="shared" si="0"/>
        <v>0</v>
      </c>
      <c r="M8" s="400"/>
      <c r="N8" s="400"/>
      <c r="O8" s="400"/>
    </row>
    <row r="9" spans="1:15" s="2" customFormat="1" ht="30" customHeight="1" x14ac:dyDescent="0.3">
      <c r="A9" s="64"/>
      <c r="B9" s="10" t="s">
        <v>184</v>
      </c>
      <c r="C9" s="115">
        <v>11369.26</v>
      </c>
      <c r="D9" s="17"/>
      <c r="E9" s="115">
        <v>22000</v>
      </c>
      <c r="F9" s="17"/>
      <c r="G9" s="115">
        <v>14000</v>
      </c>
      <c r="H9" s="17"/>
      <c r="I9" s="115">
        <v>22000</v>
      </c>
      <c r="K9" s="222">
        <v>0</v>
      </c>
      <c r="L9" s="77">
        <f t="shared" si="0"/>
        <v>0</v>
      </c>
      <c r="M9" s="400"/>
      <c r="N9" s="400"/>
      <c r="O9" s="400"/>
    </row>
    <row r="10" spans="1:15" s="2" customFormat="1" ht="30" customHeight="1" x14ac:dyDescent="0.3">
      <c r="A10" s="64"/>
      <c r="B10" s="10" t="s">
        <v>185</v>
      </c>
      <c r="C10" s="115">
        <v>9674.48</v>
      </c>
      <c r="D10" s="17"/>
      <c r="E10" s="115">
        <v>10000</v>
      </c>
      <c r="F10" s="17"/>
      <c r="G10" s="115">
        <v>10000</v>
      </c>
      <c r="H10" s="17"/>
      <c r="I10" s="115">
        <v>10000</v>
      </c>
      <c r="K10" s="222">
        <v>0</v>
      </c>
      <c r="L10" s="100">
        <f t="shared" ref="L10:L18" si="1">K10/I10</f>
        <v>0</v>
      </c>
      <c r="M10" s="400"/>
      <c r="N10" s="400"/>
      <c r="O10" s="400"/>
    </row>
    <row r="11" spans="1:15" s="2" customFormat="1" ht="30" customHeight="1" x14ac:dyDescent="0.3">
      <c r="B11" s="10" t="s">
        <v>186</v>
      </c>
      <c r="C11" s="115">
        <v>629.84</v>
      </c>
      <c r="D11" s="17"/>
      <c r="E11" s="115">
        <v>0</v>
      </c>
      <c r="F11" s="17"/>
      <c r="G11" s="115">
        <v>700</v>
      </c>
      <c r="H11" s="17"/>
      <c r="I11" s="115">
        <v>2000</v>
      </c>
      <c r="K11" s="222">
        <v>0</v>
      </c>
      <c r="L11" s="100">
        <f t="shared" si="1"/>
        <v>0</v>
      </c>
      <c r="M11" s="400"/>
      <c r="N11" s="400"/>
      <c r="O11" s="400"/>
    </row>
    <row r="12" spans="1:15" s="2" customFormat="1" ht="30" customHeight="1" x14ac:dyDescent="0.3">
      <c r="B12" s="10" t="s">
        <v>146</v>
      </c>
      <c r="C12" s="115">
        <v>250000</v>
      </c>
      <c r="D12" s="17"/>
      <c r="E12" s="115">
        <v>250000</v>
      </c>
      <c r="F12" s="17"/>
      <c r="G12" s="115">
        <v>250000</v>
      </c>
      <c r="H12" s="17"/>
      <c r="I12" s="115">
        <v>250000</v>
      </c>
      <c r="K12" s="222">
        <v>0</v>
      </c>
      <c r="L12" s="100">
        <f t="shared" si="1"/>
        <v>0</v>
      </c>
      <c r="M12" s="400"/>
      <c r="N12" s="400"/>
      <c r="O12" s="400"/>
    </row>
    <row r="13" spans="1:15" s="2" customFormat="1" ht="30" customHeight="1" x14ac:dyDescent="0.3">
      <c r="B13" s="10" t="s">
        <v>147</v>
      </c>
      <c r="C13" s="115">
        <v>250000</v>
      </c>
      <c r="D13" s="17"/>
      <c r="E13" s="115">
        <v>250000</v>
      </c>
      <c r="F13" s="17"/>
      <c r="G13" s="115">
        <v>250000</v>
      </c>
      <c r="H13" s="17"/>
      <c r="I13" s="115">
        <v>250000</v>
      </c>
      <c r="K13" s="222">
        <v>0</v>
      </c>
      <c r="L13" s="100">
        <f t="shared" si="1"/>
        <v>0</v>
      </c>
      <c r="M13" s="400"/>
      <c r="N13" s="400"/>
      <c r="O13" s="400"/>
    </row>
    <row r="14" spans="1:15" s="2" customFormat="1" ht="30" customHeight="1" x14ac:dyDescent="0.3">
      <c r="B14" s="10" t="s">
        <v>148</v>
      </c>
      <c r="C14" s="115">
        <v>250000</v>
      </c>
      <c r="D14" s="17"/>
      <c r="E14" s="115">
        <v>250000</v>
      </c>
      <c r="F14" s="17"/>
      <c r="G14" s="115">
        <v>250000</v>
      </c>
      <c r="H14" s="17"/>
      <c r="I14" s="115">
        <v>250000</v>
      </c>
      <c r="K14" s="222">
        <v>0</v>
      </c>
      <c r="L14" s="100">
        <f t="shared" si="1"/>
        <v>0</v>
      </c>
      <c r="M14" s="400"/>
      <c r="N14" s="400"/>
      <c r="O14" s="400"/>
    </row>
    <row r="15" spans="1:15" s="2" customFormat="1" ht="30" customHeight="1" x14ac:dyDescent="0.3">
      <c r="B15" s="10" t="s">
        <v>149</v>
      </c>
      <c r="C15" s="115">
        <v>250000</v>
      </c>
      <c r="D15" s="17"/>
      <c r="E15" s="115">
        <v>250000</v>
      </c>
      <c r="F15" s="17"/>
      <c r="G15" s="115">
        <v>250000</v>
      </c>
      <c r="H15" s="17"/>
      <c r="I15" s="115">
        <v>250000</v>
      </c>
      <c r="K15" s="222">
        <v>0</v>
      </c>
      <c r="L15" s="100">
        <f t="shared" si="1"/>
        <v>0</v>
      </c>
      <c r="M15" s="400"/>
      <c r="N15" s="400"/>
      <c r="O15" s="400"/>
    </row>
    <row r="16" spans="1:15" s="2" customFormat="1" ht="30" customHeight="1" x14ac:dyDescent="0.3">
      <c r="B16" s="10" t="s">
        <v>702</v>
      </c>
      <c r="C16" s="115">
        <v>13353.38</v>
      </c>
      <c r="D16" s="17"/>
      <c r="E16" s="115">
        <v>0</v>
      </c>
      <c r="F16" s="17"/>
      <c r="G16" s="115">
        <v>15000</v>
      </c>
      <c r="H16" s="17"/>
      <c r="I16" s="115">
        <v>20000</v>
      </c>
      <c r="K16" s="222"/>
      <c r="L16" s="100"/>
      <c r="M16" s="400"/>
      <c r="N16" s="400"/>
      <c r="O16" s="400"/>
    </row>
    <row r="17" spans="1:15" s="2" customFormat="1" ht="30" customHeight="1" x14ac:dyDescent="0.3">
      <c r="B17" s="10" t="s">
        <v>409</v>
      </c>
      <c r="C17" s="115">
        <v>0</v>
      </c>
      <c r="D17" s="17"/>
      <c r="E17" s="115">
        <v>0</v>
      </c>
      <c r="F17" s="17"/>
      <c r="G17" s="115">
        <v>0</v>
      </c>
      <c r="H17" s="17"/>
      <c r="I17" s="115">
        <v>0</v>
      </c>
      <c r="K17" s="222">
        <v>0</v>
      </c>
      <c r="L17" s="100" t="e">
        <f t="shared" si="1"/>
        <v>#DIV/0!</v>
      </c>
      <c r="M17" s="400"/>
      <c r="N17" s="400"/>
      <c r="O17" s="400"/>
    </row>
    <row r="18" spans="1:15" s="2" customFormat="1" ht="30" customHeight="1" x14ac:dyDescent="0.3">
      <c r="B18" s="10" t="s">
        <v>187</v>
      </c>
      <c r="C18" s="115">
        <v>476</v>
      </c>
      <c r="D18" s="17"/>
      <c r="E18" s="115">
        <v>5000</v>
      </c>
      <c r="F18" s="17"/>
      <c r="G18" s="115">
        <v>2000</v>
      </c>
      <c r="H18" s="17"/>
      <c r="I18" s="115">
        <v>5000</v>
      </c>
      <c r="K18" s="222">
        <v>0</v>
      </c>
      <c r="L18" s="100">
        <f t="shared" si="1"/>
        <v>0</v>
      </c>
      <c r="M18" s="400"/>
      <c r="N18" s="400"/>
      <c r="O18" s="400"/>
    </row>
    <row r="19" spans="1:15" s="2" customFormat="1" ht="30" customHeight="1" thickBot="1" x14ac:dyDescent="0.35">
      <c r="B19" s="8" t="s">
        <v>188</v>
      </c>
      <c r="C19" s="116">
        <v>14934.06</v>
      </c>
      <c r="D19" s="18"/>
      <c r="E19" s="116">
        <v>5000</v>
      </c>
      <c r="F19" s="18"/>
      <c r="G19" s="116">
        <v>15000</v>
      </c>
      <c r="H19" s="18"/>
      <c r="I19" s="116">
        <v>16000</v>
      </c>
      <c r="K19" s="238">
        <v>0</v>
      </c>
      <c r="L19" s="78">
        <f t="shared" si="0"/>
        <v>0</v>
      </c>
      <c r="M19" s="400"/>
      <c r="N19" s="400"/>
      <c r="O19" s="400"/>
    </row>
    <row r="20" spans="1:15" s="5" customFormat="1" ht="30" customHeight="1" x14ac:dyDescent="0.3">
      <c r="A20" s="655" t="s">
        <v>13</v>
      </c>
      <c r="B20" s="655"/>
      <c r="C20" s="164">
        <f>SUM(C7:C19)</f>
        <v>1050437.02</v>
      </c>
      <c r="D20" s="25"/>
      <c r="E20" s="164">
        <f>SUM(E7:E19)</f>
        <v>1042000</v>
      </c>
      <c r="F20" s="25"/>
      <c r="G20" s="164">
        <f>SUM(G7:G19)</f>
        <v>1056700</v>
      </c>
      <c r="H20" s="25"/>
      <c r="I20" s="164">
        <f>SUM(I7:I19)</f>
        <v>1077000</v>
      </c>
      <c r="K20" s="239">
        <f>SUM(K7:K19)</f>
        <v>0</v>
      </c>
      <c r="L20" s="196"/>
      <c r="M20" s="118"/>
      <c r="N20" s="118"/>
      <c r="O20" s="118"/>
    </row>
    <row r="21" spans="1:15" s="5" customFormat="1" ht="30" customHeight="1" thickBot="1" x14ac:dyDescent="0.35">
      <c r="B21" s="13" t="s">
        <v>87</v>
      </c>
      <c r="C21" s="119">
        <v>263256.59999999998</v>
      </c>
      <c r="D21" s="33"/>
      <c r="E21" s="119">
        <v>448365</v>
      </c>
      <c r="F21" s="33"/>
      <c r="G21" s="119">
        <v>413365</v>
      </c>
      <c r="H21" s="33"/>
      <c r="I21" s="119">
        <v>450000</v>
      </c>
      <c r="K21" s="235">
        <v>0</v>
      </c>
      <c r="L21" s="180"/>
      <c r="M21" s="118"/>
      <c r="N21" s="118"/>
      <c r="O21" s="118"/>
    </row>
    <row r="22" spans="1:15" s="5" customFormat="1" ht="30" customHeight="1" x14ac:dyDescent="0.3">
      <c r="A22" s="661" t="s">
        <v>15</v>
      </c>
      <c r="B22" s="661"/>
      <c r="C22" s="118">
        <f>SUM(C20:C21)</f>
        <v>1313693.6200000001</v>
      </c>
      <c r="D22" s="21"/>
      <c r="E22" s="118">
        <f>SUM(E20:E21)</f>
        <v>1490365</v>
      </c>
      <c r="F22" s="21"/>
      <c r="G22" s="118">
        <f>SUM(G20:G21)</f>
        <v>1470065</v>
      </c>
      <c r="H22" s="21"/>
      <c r="I22" s="118">
        <f>SUM(I20:I21)</f>
        <v>1527000</v>
      </c>
      <c r="K22" s="224">
        <f>SUM(K20:K21)</f>
        <v>0</v>
      </c>
      <c r="L22" s="84"/>
      <c r="M22" s="118"/>
      <c r="N22" s="118"/>
      <c r="O22" s="118"/>
    </row>
    <row r="24" spans="1:15" ht="30" customHeight="1" x14ac:dyDescent="0.25">
      <c r="A24" s="95"/>
    </row>
  </sheetData>
  <mergeCells count="5">
    <mergeCell ref="A22:B22"/>
    <mergeCell ref="A2:I2"/>
    <mergeCell ref="A4:B4"/>
    <mergeCell ref="A6:B6"/>
    <mergeCell ref="A20:B20"/>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35</odd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2:L22"/>
  <sheetViews>
    <sheetView topLeftCell="A11" zoomScale="80" zoomScaleNormal="80" workbookViewId="0">
      <selection activeCell="G16" sqref="G16"/>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6384" width="9.140625" style="1"/>
  </cols>
  <sheetData>
    <row r="2" spans="1:12" ht="30" customHeight="1" thickBot="1" x14ac:dyDescent="0.4">
      <c r="A2" s="656" t="s">
        <v>89</v>
      </c>
      <c r="B2" s="656"/>
      <c r="C2" s="656"/>
      <c r="D2" s="656"/>
      <c r="E2" s="656"/>
      <c r="F2" s="656"/>
      <c r="G2" s="656"/>
      <c r="H2" s="656"/>
      <c r="I2" s="656"/>
      <c r="K2" s="38"/>
      <c r="L2" s="38"/>
    </row>
    <row r="3" spans="1:12" s="2" customFormat="1" ht="30" customHeight="1" x14ac:dyDescent="0.3"/>
    <row r="4" spans="1:12" s="3" customFormat="1" ht="30" customHeight="1" x14ac:dyDescent="0.3">
      <c r="A4" s="655" t="s">
        <v>3</v>
      </c>
      <c r="B4" s="655"/>
      <c r="C4" s="4" t="s">
        <v>0</v>
      </c>
      <c r="D4" s="22"/>
      <c r="E4" s="4" t="s">
        <v>1</v>
      </c>
      <c r="F4" s="22"/>
      <c r="G4" s="4" t="s">
        <v>2</v>
      </c>
      <c r="H4" s="22"/>
      <c r="I4" s="4" t="s">
        <v>1</v>
      </c>
      <c r="K4" s="74" t="s">
        <v>139</v>
      </c>
      <c r="L4" s="186" t="s">
        <v>354</v>
      </c>
    </row>
    <row r="5" spans="1:12" ht="30" customHeight="1" x14ac:dyDescent="0.3">
      <c r="A5" s="6"/>
      <c r="B5" s="6"/>
      <c r="C5" s="7">
        <v>2023</v>
      </c>
      <c r="D5" s="23"/>
      <c r="E5" s="7">
        <v>2024</v>
      </c>
      <c r="F5" s="23"/>
      <c r="G5" s="7">
        <v>2024</v>
      </c>
      <c r="H5" s="23"/>
      <c r="I5" s="7">
        <v>2025</v>
      </c>
      <c r="K5" s="73">
        <v>2020</v>
      </c>
      <c r="L5" s="191" t="s">
        <v>355</v>
      </c>
    </row>
    <row r="6" spans="1:12" ht="30" customHeight="1" x14ac:dyDescent="0.3">
      <c r="A6" s="655" t="s">
        <v>89</v>
      </c>
      <c r="B6" s="655"/>
      <c r="D6" s="24"/>
      <c r="F6" s="24"/>
      <c r="H6" s="24"/>
      <c r="K6" s="72"/>
      <c r="L6" s="181"/>
    </row>
    <row r="7" spans="1:12" s="2" customFormat="1" ht="30" customHeight="1" x14ac:dyDescent="0.3">
      <c r="B7" s="8" t="s">
        <v>343</v>
      </c>
      <c r="C7" s="113">
        <v>0</v>
      </c>
      <c r="D7" s="16"/>
      <c r="E7" s="113">
        <v>0</v>
      </c>
      <c r="F7" s="16"/>
      <c r="G7" s="113">
        <v>0</v>
      </c>
      <c r="H7" s="16"/>
      <c r="I7" s="113">
        <v>0</v>
      </c>
      <c r="K7" s="221">
        <v>0</v>
      </c>
      <c r="L7" s="77"/>
    </row>
    <row r="8" spans="1:12" s="2" customFormat="1" ht="30" customHeight="1" x14ac:dyDescent="0.3">
      <c r="B8" s="10" t="s">
        <v>344</v>
      </c>
      <c r="C8" s="165">
        <v>0</v>
      </c>
      <c r="D8" s="41"/>
      <c r="E8" s="165">
        <v>0</v>
      </c>
      <c r="F8" s="41"/>
      <c r="G8" s="165">
        <v>0</v>
      </c>
      <c r="H8" s="41"/>
      <c r="I8" s="165">
        <v>0</v>
      </c>
      <c r="K8" s="222">
        <v>0</v>
      </c>
      <c r="L8" s="100"/>
    </row>
    <row r="9" spans="1:12" s="2" customFormat="1" ht="30" customHeight="1" x14ac:dyDescent="0.3">
      <c r="A9" s="64"/>
      <c r="B9" s="10" t="s">
        <v>345</v>
      </c>
      <c r="C9" s="115">
        <v>2842.32</v>
      </c>
      <c r="D9" s="17"/>
      <c r="E9" s="115">
        <v>3500</v>
      </c>
      <c r="F9" s="17"/>
      <c r="G9" s="115">
        <v>3500</v>
      </c>
      <c r="H9" s="17"/>
      <c r="I9" s="115">
        <v>3500</v>
      </c>
      <c r="K9" s="222">
        <v>0</v>
      </c>
      <c r="L9" s="100"/>
    </row>
    <row r="10" spans="1:12" s="2" customFormat="1" ht="30" customHeight="1" x14ac:dyDescent="0.3">
      <c r="A10" s="64"/>
      <c r="B10" s="475" t="s">
        <v>766</v>
      </c>
      <c r="C10" s="115">
        <v>34069.71</v>
      </c>
      <c r="D10" s="17"/>
      <c r="E10" s="115">
        <v>0</v>
      </c>
      <c r="F10" s="17"/>
      <c r="G10" s="115">
        <v>20000</v>
      </c>
      <c r="H10" s="17"/>
      <c r="I10" s="115">
        <v>35000</v>
      </c>
      <c r="K10" s="222"/>
      <c r="L10" s="100"/>
    </row>
    <row r="11" spans="1:12" s="2" customFormat="1" ht="30" customHeight="1" x14ac:dyDescent="0.3">
      <c r="B11" s="10" t="s">
        <v>346</v>
      </c>
      <c r="C11" s="115">
        <v>0</v>
      </c>
      <c r="D11" s="17"/>
      <c r="E11" s="115">
        <v>0</v>
      </c>
      <c r="F11" s="17"/>
      <c r="G11" s="115">
        <v>0</v>
      </c>
      <c r="H11" s="17"/>
      <c r="I11" s="115">
        <v>0</v>
      </c>
      <c r="K11" s="222">
        <v>0</v>
      </c>
      <c r="L11" s="100"/>
    </row>
    <row r="12" spans="1:12" s="2" customFormat="1" ht="30" customHeight="1" x14ac:dyDescent="0.3">
      <c r="B12" s="10" t="s">
        <v>347</v>
      </c>
      <c r="C12" s="115"/>
      <c r="D12" s="17"/>
      <c r="E12" s="115">
        <v>2500</v>
      </c>
      <c r="F12" s="17"/>
      <c r="G12" s="115">
        <v>0</v>
      </c>
      <c r="H12" s="17"/>
      <c r="I12" s="115">
        <v>0</v>
      </c>
      <c r="K12" s="222">
        <v>0</v>
      </c>
      <c r="L12" s="100"/>
    </row>
    <row r="13" spans="1:12" s="2" customFormat="1" ht="30" customHeight="1" x14ac:dyDescent="0.3">
      <c r="B13" s="10" t="s">
        <v>348</v>
      </c>
      <c r="C13" s="115">
        <v>935</v>
      </c>
      <c r="D13" s="17"/>
      <c r="E13" s="115">
        <v>0</v>
      </c>
      <c r="F13" s="17"/>
      <c r="G13" s="115">
        <v>1020</v>
      </c>
      <c r="H13" s="17"/>
      <c r="I13" s="115">
        <v>1000</v>
      </c>
      <c r="K13" s="222">
        <v>0</v>
      </c>
      <c r="L13" s="100"/>
    </row>
    <row r="14" spans="1:12" s="2" customFormat="1" ht="30" customHeight="1" x14ac:dyDescent="0.3">
      <c r="B14" s="10" t="s">
        <v>349</v>
      </c>
      <c r="C14" s="165">
        <v>0</v>
      </c>
      <c r="D14" s="41"/>
      <c r="E14" s="165">
        <v>0</v>
      </c>
      <c r="F14" s="41"/>
      <c r="G14" s="165">
        <v>0</v>
      </c>
      <c r="H14" s="41"/>
      <c r="I14" s="165">
        <v>0</v>
      </c>
      <c r="K14" s="222">
        <v>0</v>
      </c>
      <c r="L14" s="100"/>
    </row>
    <row r="15" spans="1:12" s="2" customFormat="1" ht="30" customHeight="1" x14ac:dyDescent="0.3">
      <c r="B15" s="10" t="s">
        <v>3</v>
      </c>
      <c r="C15" s="165">
        <v>7272.54</v>
      </c>
      <c r="D15" s="41"/>
      <c r="E15" s="165">
        <v>0</v>
      </c>
      <c r="F15" s="41"/>
      <c r="G15" s="165">
        <v>0</v>
      </c>
      <c r="H15" s="41"/>
      <c r="I15" s="165">
        <v>0</v>
      </c>
      <c r="K15" s="222"/>
      <c r="L15" s="100"/>
    </row>
    <row r="16" spans="1:12" s="2" customFormat="1" ht="30" customHeight="1" x14ac:dyDescent="0.3">
      <c r="B16" s="10" t="s">
        <v>350</v>
      </c>
      <c r="C16" s="115">
        <v>43330.9</v>
      </c>
      <c r="D16" s="17"/>
      <c r="E16" s="115">
        <v>0</v>
      </c>
      <c r="F16" s="17"/>
      <c r="G16" s="115">
        <v>0</v>
      </c>
      <c r="H16" s="17"/>
      <c r="I16" s="115">
        <v>45000</v>
      </c>
      <c r="K16" s="222">
        <v>0</v>
      </c>
      <c r="L16" s="100"/>
    </row>
    <row r="17" spans="1:12" s="2" customFormat="1" ht="30" customHeight="1" x14ac:dyDescent="0.3">
      <c r="B17" s="10" t="s">
        <v>351</v>
      </c>
      <c r="C17" s="115">
        <v>0</v>
      </c>
      <c r="D17" s="17"/>
      <c r="E17" s="115">
        <v>0</v>
      </c>
      <c r="F17" s="17"/>
      <c r="G17" s="115">
        <v>0</v>
      </c>
      <c r="H17" s="17"/>
      <c r="I17" s="115">
        <v>0</v>
      </c>
      <c r="K17" s="222">
        <v>0</v>
      </c>
      <c r="L17" s="100"/>
    </row>
    <row r="18" spans="1:12" s="2" customFormat="1" ht="30" customHeight="1" thickBot="1" x14ac:dyDescent="0.35">
      <c r="B18" s="8" t="s">
        <v>400</v>
      </c>
      <c r="C18" s="170">
        <v>250000</v>
      </c>
      <c r="D18" s="30"/>
      <c r="E18" s="170">
        <v>250000</v>
      </c>
      <c r="F18" s="30"/>
      <c r="G18" s="170">
        <v>250000</v>
      </c>
      <c r="H18" s="30"/>
      <c r="I18" s="170">
        <v>250000</v>
      </c>
      <c r="K18" s="223">
        <v>0</v>
      </c>
      <c r="L18" s="78"/>
    </row>
    <row r="19" spans="1:12" s="5" customFormat="1" ht="30" customHeight="1" x14ac:dyDescent="0.3">
      <c r="A19" s="655" t="s">
        <v>6</v>
      </c>
      <c r="B19" s="655"/>
      <c r="C19" s="164">
        <f>SUM(C7:C18)</f>
        <v>338450.47</v>
      </c>
      <c r="D19" s="25"/>
      <c r="E19" s="164">
        <f>SUM(E7:E18)</f>
        <v>256000</v>
      </c>
      <c r="F19" s="25"/>
      <c r="G19" s="164">
        <f>SUM(G7:G18)</f>
        <v>274520</v>
      </c>
      <c r="H19" s="25"/>
      <c r="I19" s="164">
        <f>IF(SUM(I7:I18)=0,"",SUM(I7:I18))</f>
        <v>334500</v>
      </c>
      <c r="K19" s="240">
        <f>SUM(K7:K18)</f>
        <v>0</v>
      </c>
      <c r="L19" s="189"/>
    </row>
    <row r="20" spans="1:12" s="5" customFormat="1" ht="30" customHeight="1" thickBot="1" x14ac:dyDescent="0.35">
      <c r="B20" s="32" t="s">
        <v>7</v>
      </c>
      <c r="C20" s="119">
        <v>514227.02</v>
      </c>
      <c r="D20" s="33"/>
      <c r="E20" s="119">
        <v>638822.71</v>
      </c>
      <c r="F20" s="33"/>
      <c r="G20" s="119">
        <v>638822.71</v>
      </c>
      <c r="H20" s="33"/>
      <c r="I20" s="119">
        <v>649652</v>
      </c>
      <c r="K20" s="235">
        <v>0</v>
      </c>
      <c r="L20" s="180"/>
    </row>
    <row r="21" spans="1:12" s="5" customFormat="1" ht="30" customHeight="1" x14ac:dyDescent="0.3">
      <c r="A21" s="655" t="s">
        <v>88</v>
      </c>
      <c r="B21" s="655"/>
      <c r="C21" s="118">
        <f>SUM(C19:C20)</f>
        <v>852677.49</v>
      </c>
      <c r="D21" s="21"/>
      <c r="E21" s="118">
        <f>SUM(E19:E20)</f>
        <v>894822.71</v>
      </c>
      <c r="F21" s="21"/>
      <c r="G21" s="118">
        <f>SUM(G19:G20)</f>
        <v>913342.71</v>
      </c>
      <c r="H21" s="21"/>
      <c r="I21" s="118">
        <f>SUM(I19:I20)</f>
        <v>984152</v>
      </c>
      <c r="K21" s="224">
        <f>SUM(K19:K20)</f>
        <v>0</v>
      </c>
      <c r="L21" s="84"/>
    </row>
    <row r="22" spans="1:12" s="5" customFormat="1" ht="30" customHeight="1" x14ac:dyDescent="0.3"/>
  </sheetData>
  <mergeCells count="5">
    <mergeCell ref="A2:I2"/>
    <mergeCell ref="A4:B4"/>
    <mergeCell ref="A19:B19"/>
    <mergeCell ref="A21:B21"/>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36</oddFoot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249977111117893"/>
  </sheetPr>
  <dimension ref="A2:O30"/>
  <sheetViews>
    <sheetView zoomScale="80" zoomScaleNormal="80" workbookViewId="0">
      <selection activeCell="I13" sqref="I13"/>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89</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70" t="s">
        <v>4</v>
      </c>
      <c r="B4" s="670"/>
      <c r="C4" s="249" t="s">
        <v>0</v>
      </c>
      <c r="D4" s="250"/>
      <c r="E4" s="249" t="s">
        <v>1</v>
      </c>
      <c r="F4" s="250"/>
      <c r="G4" s="249" t="s">
        <v>2</v>
      </c>
      <c r="H4" s="250"/>
      <c r="I4" s="249" t="s">
        <v>1</v>
      </c>
      <c r="J4" s="251"/>
      <c r="K4" s="252" t="s">
        <v>139</v>
      </c>
      <c r="L4" s="253" t="s">
        <v>354</v>
      </c>
      <c r="M4" s="118"/>
      <c r="N4" s="118"/>
      <c r="O4" s="118"/>
    </row>
    <row r="5" spans="1:15" ht="30" customHeight="1" x14ac:dyDescent="0.3">
      <c r="A5" s="6"/>
      <c r="B5" s="6"/>
      <c r="C5" s="7">
        <v>2023</v>
      </c>
      <c r="D5" s="7"/>
      <c r="E5" s="7">
        <v>2024</v>
      </c>
      <c r="F5" s="23"/>
      <c r="G5" s="7">
        <v>2024</v>
      </c>
      <c r="H5" s="23"/>
      <c r="I5" s="7">
        <v>2025</v>
      </c>
      <c r="K5" s="73">
        <v>2020</v>
      </c>
      <c r="L5" s="198" t="s">
        <v>355</v>
      </c>
    </row>
    <row r="6" spans="1:15" ht="30" customHeight="1" x14ac:dyDescent="0.3">
      <c r="A6" s="670" t="s">
        <v>89</v>
      </c>
      <c r="B6" s="671"/>
      <c r="C6" s="6"/>
      <c r="D6" s="6"/>
      <c r="E6" s="114"/>
      <c r="F6" s="108"/>
      <c r="G6" s="448"/>
      <c r="H6" s="108"/>
      <c r="I6" s="6"/>
      <c r="K6" s="208"/>
      <c r="L6" s="59"/>
    </row>
    <row r="7" spans="1:15" s="2" customFormat="1" ht="30" customHeight="1" x14ac:dyDescent="0.3">
      <c r="B7" s="8" t="s">
        <v>189</v>
      </c>
      <c r="C7" s="113">
        <v>0</v>
      </c>
      <c r="D7" s="16"/>
      <c r="E7" s="113">
        <v>60000</v>
      </c>
      <c r="F7" s="16"/>
      <c r="G7" s="167">
        <v>50000</v>
      </c>
      <c r="H7" s="16"/>
      <c r="I7" s="113">
        <v>200000</v>
      </c>
      <c r="K7" s="221">
        <v>0</v>
      </c>
      <c r="L7" s="79">
        <f t="shared" ref="L7:L13" si="0">K7/I7</f>
        <v>0</v>
      </c>
      <c r="M7" s="400"/>
      <c r="N7" s="400"/>
      <c r="O7" s="400"/>
    </row>
    <row r="8" spans="1:15" s="2" customFormat="1" ht="30" customHeight="1" x14ac:dyDescent="0.3">
      <c r="B8" s="10" t="s">
        <v>190</v>
      </c>
      <c r="C8" s="115">
        <v>14956.64</v>
      </c>
      <c r="D8" s="17"/>
      <c r="E8" s="115">
        <v>30000</v>
      </c>
      <c r="F8" s="17"/>
      <c r="G8" s="115">
        <v>30000</v>
      </c>
      <c r="H8" s="17"/>
      <c r="I8" s="115">
        <v>25000</v>
      </c>
      <c r="K8" s="222">
        <v>0</v>
      </c>
      <c r="L8" s="99">
        <f t="shared" si="0"/>
        <v>0</v>
      </c>
      <c r="M8" s="400"/>
      <c r="N8" s="400"/>
      <c r="O8" s="400"/>
    </row>
    <row r="9" spans="1:15" s="2" customFormat="1" ht="30" customHeight="1" x14ac:dyDescent="0.3">
      <c r="B9" s="8" t="s">
        <v>485</v>
      </c>
      <c r="C9" s="113">
        <v>0</v>
      </c>
      <c r="D9" s="16"/>
      <c r="E9" s="451">
        <v>0</v>
      </c>
      <c r="F9" s="16"/>
      <c r="G9" s="113">
        <v>0</v>
      </c>
      <c r="H9" s="16"/>
      <c r="I9" s="113">
        <v>0</v>
      </c>
      <c r="K9" s="222"/>
      <c r="L9" s="99"/>
      <c r="M9" s="400"/>
      <c r="N9" s="400"/>
      <c r="O9" s="400"/>
    </row>
    <row r="10" spans="1:15" s="2" customFormat="1" ht="24.95" customHeight="1" x14ac:dyDescent="0.3">
      <c r="B10" s="8" t="s">
        <v>406</v>
      </c>
      <c r="C10" s="306"/>
      <c r="D10" s="307"/>
      <c r="E10" s="113"/>
      <c r="F10" s="307"/>
      <c r="G10" s="306"/>
      <c r="H10" s="307"/>
      <c r="I10" s="451"/>
      <c r="K10" s="222"/>
      <c r="L10" s="99"/>
      <c r="M10" s="400"/>
      <c r="N10" s="400"/>
      <c r="O10" s="400"/>
    </row>
    <row r="11" spans="1:15" s="2" customFormat="1" ht="35.1" customHeight="1" x14ac:dyDescent="0.3">
      <c r="B11" s="281" t="s">
        <v>744</v>
      </c>
      <c r="C11" s="113">
        <v>50785.599999999999</v>
      </c>
      <c r="D11" s="16"/>
      <c r="E11" s="113">
        <v>56000</v>
      </c>
      <c r="F11" s="16"/>
      <c r="G11" s="113">
        <v>52000</v>
      </c>
      <c r="H11" s="16"/>
      <c r="I11" s="113">
        <v>57000</v>
      </c>
      <c r="K11" s="222">
        <v>0</v>
      </c>
      <c r="L11" s="99">
        <f t="shared" si="0"/>
        <v>0</v>
      </c>
      <c r="M11" s="400"/>
      <c r="N11" s="400"/>
      <c r="O11" s="400"/>
    </row>
    <row r="12" spans="1:15" s="2" customFormat="1" ht="30" customHeight="1" x14ac:dyDescent="0.3">
      <c r="B12" s="282" t="s">
        <v>419</v>
      </c>
      <c r="C12" s="113">
        <v>1027.28</v>
      </c>
      <c r="D12" s="16"/>
      <c r="E12" s="113">
        <v>5000</v>
      </c>
      <c r="F12" s="16"/>
      <c r="G12" s="113">
        <v>5000</v>
      </c>
      <c r="H12" s="16"/>
      <c r="I12" s="113">
        <v>5000</v>
      </c>
      <c r="K12" s="222"/>
      <c r="L12" s="99"/>
      <c r="M12" s="400"/>
      <c r="N12" s="400"/>
      <c r="O12" s="400"/>
    </row>
    <row r="13" spans="1:15" s="2" customFormat="1" ht="30" customHeight="1" x14ac:dyDescent="0.3">
      <c r="B13" s="10" t="s">
        <v>191</v>
      </c>
      <c r="C13" s="115">
        <v>46076.93</v>
      </c>
      <c r="D13" s="17"/>
      <c r="E13" s="115">
        <v>7500</v>
      </c>
      <c r="F13" s="17"/>
      <c r="G13" s="115">
        <v>50000</v>
      </c>
      <c r="H13" s="17"/>
      <c r="I13" s="115">
        <v>10000</v>
      </c>
      <c r="K13" s="222">
        <v>0</v>
      </c>
      <c r="L13" s="99">
        <f t="shared" si="0"/>
        <v>0</v>
      </c>
      <c r="M13" s="400"/>
      <c r="N13" s="400"/>
      <c r="O13" s="400"/>
    </row>
    <row r="14" spans="1:15" s="2" customFormat="1" ht="24.95" customHeight="1" x14ac:dyDescent="0.3">
      <c r="B14" s="10" t="s">
        <v>362</v>
      </c>
      <c r="C14" s="303"/>
      <c r="D14" s="305"/>
      <c r="E14" s="449"/>
      <c r="F14" s="305"/>
      <c r="G14" s="303"/>
      <c r="H14" s="305"/>
      <c r="I14" s="303"/>
      <c r="K14" s="226"/>
      <c r="L14" s="207"/>
      <c r="M14" s="400"/>
      <c r="N14" s="400"/>
      <c r="O14" s="400"/>
    </row>
    <row r="15" spans="1:15" s="2" customFormat="1" ht="30" customHeight="1" x14ac:dyDescent="0.3">
      <c r="B15" s="287" t="s">
        <v>466</v>
      </c>
      <c r="C15" s="115">
        <v>15991.14</v>
      </c>
      <c r="D15" s="17"/>
      <c r="E15" s="115">
        <v>16000</v>
      </c>
      <c r="F15" s="17"/>
      <c r="G15" s="115">
        <v>15991.14</v>
      </c>
      <c r="H15" s="17"/>
      <c r="I15" s="115">
        <v>16100</v>
      </c>
      <c r="K15" s="222"/>
      <c r="L15" s="99"/>
      <c r="M15" s="400"/>
      <c r="N15" s="400"/>
      <c r="O15" s="400"/>
    </row>
    <row r="16" spans="1:15" s="2" customFormat="1" ht="30" customHeight="1" x14ac:dyDescent="0.3">
      <c r="B16" s="287" t="s">
        <v>467</v>
      </c>
      <c r="C16" s="115">
        <v>6195.76</v>
      </c>
      <c r="D16" s="17"/>
      <c r="E16" s="115">
        <v>7800</v>
      </c>
      <c r="F16" s="17"/>
      <c r="G16" s="115">
        <v>7500</v>
      </c>
      <c r="H16" s="17"/>
      <c r="I16" s="115">
        <v>7700</v>
      </c>
      <c r="K16" s="222">
        <v>0</v>
      </c>
      <c r="L16" s="99">
        <f t="shared" ref="L16" si="1">K16/I16</f>
        <v>0</v>
      </c>
      <c r="M16" s="400"/>
      <c r="N16" s="400"/>
      <c r="O16" s="400"/>
    </row>
    <row r="17" spans="1:15" s="2" customFormat="1" ht="30" customHeight="1" x14ac:dyDescent="0.3">
      <c r="B17" s="287" t="s">
        <v>685</v>
      </c>
      <c r="C17" s="115">
        <v>3763.5</v>
      </c>
      <c r="D17" s="17"/>
      <c r="E17" s="115">
        <v>5000</v>
      </c>
      <c r="F17" s="17"/>
      <c r="G17" s="115">
        <v>5000</v>
      </c>
      <c r="H17" s="17"/>
      <c r="I17" s="115">
        <v>5000</v>
      </c>
      <c r="K17" s="222"/>
      <c r="L17" s="99"/>
      <c r="M17" s="400"/>
      <c r="N17" s="400"/>
      <c r="O17" s="400"/>
    </row>
    <row r="18" spans="1:15" s="2" customFormat="1" ht="30" customHeight="1" x14ac:dyDescent="0.3">
      <c r="B18" s="2" t="s">
        <v>432</v>
      </c>
      <c r="C18" s="115">
        <v>0</v>
      </c>
      <c r="D18" s="17"/>
      <c r="E18" s="115">
        <v>0</v>
      </c>
      <c r="F18" s="17"/>
      <c r="G18" s="115">
        <v>0</v>
      </c>
      <c r="H18" s="17"/>
      <c r="I18" s="115">
        <v>0</v>
      </c>
      <c r="K18" s="222"/>
      <c r="L18" s="99"/>
      <c r="M18" s="400"/>
      <c r="N18" s="400"/>
      <c r="O18" s="400"/>
    </row>
    <row r="19" spans="1:15" s="2" customFormat="1" ht="30" customHeight="1" x14ac:dyDescent="0.3">
      <c r="B19" s="10" t="s">
        <v>192</v>
      </c>
      <c r="C19" s="115">
        <v>48861.72</v>
      </c>
      <c r="D19" s="17"/>
      <c r="E19" s="115">
        <v>100000</v>
      </c>
      <c r="F19" s="17"/>
      <c r="G19" s="115">
        <v>50000</v>
      </c>
      <c r="H19" s="17"/>
      <c r="I19" s="115">
        <v>100000</v>
      </c>
      <c r="K19" s="222">
        <v>0</v>
      </c>
      <c r="L19" s="99">
        <f>K19/I19</f>
        <v>0</v>
      </c>
      <c r="M19" s="400"/>
      <c r="N19" s="400"/>
      <c r="O19" s="400"/>
    </row>
    <row r="20" spans="1:15" s="2" customFormat="1" ht="30" customHeight="1" x14ac:dyDescent="0.3">
      <c r="B20" s="10" t="s">
        <v>193</v>
      </c>
      <c r="C20" s="115">
        <v>2403.4499999999998</v>
      </c>
      <c r="D20" s="17"/>
      <c r="E20" s="115">
        <v>4000</v>
      </c>
      <c r="F20" s="17"/>
      <c r="G20" s="115">
        <v>4000</v>
      </c>
      <c r="H20" s="17"/>
      <c r="I20" s="115">
        <v>5000</v>
      </c>
      <c r="K20" s="222">
        <v>0</v>
      </c>
      <c r="L20" s="99">
        <f>K20/I20</f>
        <v>0</v>
      </c>
      <c r="M20" s="400"/>
      <c r="N20" s="400"/>
      <c r="O20" s="400"/>
    </row>
    <row r="21" spans="1:15" s="2" customFormat="1" ht="30" customHeight="1" x14ac:dyDescent="0.3">
      <c r="B21" s="10" t="s">
        <v>194</v>
      </c>
      <c r="C21" s="115">
        <v>720</v>
      </c>
      <c r="D21" s="17"/>
      <c r="E21" s="115">
        <v>1000</v>
      </c>
      <c r="F21" s="17"/>
      <c r="G21" s="115">
        <v>1500</v>
      </c>
      <c r="H21" s="17"/>
      <c r="I21" s="115">
        <v>1500</v>
      </c>
      <c r="K21" s="222">
        <v>0</v>
      </c>
      <c r="L21" s="99">
        <f>K21/I21</f>
        <v>0</v>
      </c>
      <c r="M21" s="400"/>
      <c r="N21" s="400"/>
      <c r="O21" s="400"/>
    </row>
    <row r="22" spans="1:15" s="2" customFormat="1" ht="24.95" customHeight="1" x14ac:dyDescent="0.3">
      <c r="B22" s="10" t="s">
        <v>307</v>
      </c>
      <c r="C22" s="303"/>
      <c r="D22" s="305"/>
      <c r="E22" s="449"/>
      <c r="F22" s="305"/>
      <c r="G22" s="303"/>
      <c r="H22" s="305"/>
      <c r="I22" s="303"/>
      <c r="K22" s="226"/>
      <c r="L22" s="207"/>
      <c r="M22" s="400"/>
      <c r="N22" s="400"/>
      <c r="O22" s="400"/>
    </row>
    <row r="23" spans="1:15" s="2" customFormat="1" ht="30" customHeight="1" x14ac:dyDescent="0.3">
      <c r="B23" s="287" t="s">
        <v>468</v>
      </c>
      <c r="C23" s="115">
        <v>561.64</v>
      </c>
      <c r="D23" s="17"/>
      <c r="E23" s="115">
        <v>1200</v>
      </c>
      <c r="F23" s="17"/>
      <c r="G23" s="115">
        <v>1200</v>
      </c>
      <c r="H23" s="17"/>
      <c r="I23" s="115">
        <v>1200</v>
      </c>
      <c r="K23" s="222">
        <v>0</v>
      </c>
      <c r="L23" s="99">
        <f>K23/I23</f>
        <v>0</v>
      </c>
      <c r="M23" s="400"/>
      <c r="N23" s="400"/>
      <c r="O23" s="400"/>
    </row>
    <row r="24" spans="1:15" s="2" customFormat="1" ht="30" customHeight="1" x14ac:dyDescent="0.3">
      <c r="B24" s="287" t="s">
        <v>469</v>
      </c>
      <c r="C24" s="115">
        <v>0</v>
      </c>
      <c r="D24" s="17"/>
      <c r="E24" s="115">
        <v>0</v>
      </c>
      <c r="F24" s="17"/>
      <c r="G24" s="115">
        <v>0</v>
      </c>
      <c r="H24" s="17"/>
      <c r="I24" s="115">
        <v>0</v>
      </c>
      <c r="K24" s="222">
        <v>0</v>
      </c>
      <c r="L24" s="99" t="e">
        <f>K24/I24</f>
        <v>#DIV/0!</v>
      </c>
      <c r="M24" s="400"/>
      <c r="N24" s="400"/>
      <c r="O24" s="400"/>
    </row>
    <row r="25" spans="1:15" s="2" customFormat="1" ht="30" customHeight="1" thickBot="1" x14ac:dyDescent="0.35">
      <c r="B25" s="8" t="s">
        <v>291</v>
      </c>
      <c r="C25" s="116">
        <v>3000</v>
      </c>
      <c r="D25" s="18"/>
      <c r="E25" s="116">
        <v>3000</v>
      </c>
      <c r="F25" s="18"/>
      <c r="G25" s="116">
        <v>3000</v>
      </c>
      <c r="H25" s="18"/>
      <c r="I25" s="116">
        <v>3000</v>
      </c>
      <c r="K25" s="223">
        <v>0</v>
      </c>
      <c r="L25" s="127">
        <f>K25/I25</f>
        <v>0</v>
      </c>
      <c r="M25" s="400"/>
      <c r="N25" s="400"/>
      <c r="O25" s="400"/>
    </row>
    <row r="26" spans="1:15" s="3" customFormat="1" ht="30" customHeight="1" thickBot="1" x14ac:dyDescent="0.35">
      <c r="A26" s="655" t="s">
        <v>90</v>
      </c>
      <c r="B26" s="655"/>
      <c r="C26" s="164">
        <f>SUM(C7:C25)</f>
        <v>194343.66</v>
      </c>
      <c r="D26" s="25"/>
      <c r="E26" s="529">
        <f>SUM(E7:E25)</f>
        <v>296500</v>
      </c>
      <c r="F26" s="25"/>
      <c r="G26" s="164">
        <f>SUM(G7:G25)</f>
        <v>275191.14</v>
      </c>
      <c r="H26" s="25"/>
      <c r="I26" s="164">
        <f>IF(SUM(I7:I25)=0,"",SUM(I7:I25))</f>
        <v>436500</v>
      </c>
      <c r="K26" s="240">
        <f>SUM(K7:K25)</f>
        <v>0</v>
      </c>
      <c r="L26" s="205"/>
      <c r="M26" s="118"/>
      <c r="N26" s="118"/>
      <c r="O26" s="118"/>
    </row>
    <row r="27" spans="1:15" s="5" customFormat="1" ht="30" customHeight="1" thickBot="1" x14ac:dyDescent="0.35">
      <c r="B27" s="32" t="s">
        <v>87</v>
      </c>
      <c r="C27" s="119">
        <v>638822.71</v>
      </c>
      <c r="D27" s="33"/>
      <c r="E27" s="119">
        <v>638822.71</v>
      </c>
      <c r="F27" s="33"/>
      <c r="G27" s="119">
        <v>649652</v>
      </c>
      <c r="H27" s="33"/>
      <c r="I27" s="119">
        <f>SUM('42bPrecinct #1-Receipts p-36'!I21,-I26)</f>
        <v>547652</v>
      </c>
      <c r="K27" s="235">
        <v>0</v>
      </c>
      <c r="L27" s="206"/>
      <c r="M27" s="118"/>
      <c r="N27" s="118"/>
      <c r="O27" s="118"/>
    </row>
    <row r="28" spans="1:15" s="5" customFormat="1" ht="50.1" customHeight="1" x14ac:dyDescent="0.3">
      <c r="A28" s="661" t="s">
        <v>91</v>
      </c>
      <c r="B28" s="661"/>
      <c r="C28" s="118">
        <f>SUM(C26:C27)</f>
        <v>833166.37</v>
      </c>
      <c r="D28" s="21"/>
      <c r="E28" s="118">
        <f>SUM(E26:E27)</f>
        <v>935322.71</v>
      </c>
      <c r="F28" s="21"/>
      <c r="G28" s="118">
        <f>SUM(G26:G27)</f>
        <v>924843.14</v>
      </c>
      <c r="H28" s="21"/>
      <c r="I28" s="118">
        <f>SUM(I26:I27)</f>
        <v>984152</v>
      </c>
      <c r="K28" s="224">
        <f>SUM(K26:K27)</f>
        <v>0</v>
      </c>
      <c r="M28" s="118"/>
      <c r="N28" s="118"/>
      <c r="O28" s="118"/>
    </row>
    <row r="30" spans="1:15" ht="30" customHeight="1" x14ac:dyDescent="0.3">
      <c r="E30" s="118"/>
    </row>
  </sheetData>
  <mergeCells count="5">
    <mergeCell ref="A2:I2"/>
    <mergeCell ref="A4:B4"/>
    <mergeCell ref="A26:B26"/>
    <mergeCell ref="A28:B28"/>
    <mergeCell ref="A6:B6"/>
  </mergeCells>
  <printOptions horizontalCentered="1"/>
  <pageMargins left="0.7" right="0.7" top="1.25" bottom="0.75" header="0.8" footer="0.3"/>
  <pageSetup scale="55" orientation="portrait" verticalDpi="4294967295" r:id="rId1"/>
  <headerFooter>
    <oddHeader>&amp;C&amp;"Times New Roman,Bold Italic"&amp;22BORDEN COUNTY - 2025
BUDGET</oddHeader>
    <oddFooter>&amp;C&amp;"Times New Roman,Regular"&amp;16 37</oddFoot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249977111117893"/>
  </sheetPr>
  <dimension ref="A2:L22"/>
  <sheetViews>
    <sheetView topLeftCell="A13" zoomScale="80" zoomScaleNormal="80" workbookViewId="0">
      <selection activeCell="C12" sqref="C12"/>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6384" width="9.140625" style="1"/>
  </cols>
  <sheetData>
    <row r="2" spans="1:12" ht="30" customHeight="1" thickBot="1" x14ac:dyDescent="0.4">
      <c r="A2" s="656" t="s">
        <v>92</v>
      </c>
      <c r="B2" s="656"/>
      <c r="C2" s="656"/>
      <c r="D2" s="656"/>
      <c r="E2" s="656"/>
      <c r="F2" s="656"/>
      <c r="G2" s="656"/>
      <c r="H2" s="656"/>
      <c r="I2" s="656"/>
      <c r="K2" s="38"/>
      <c r="L2" s="38"/>
    </row>
    <row r="3" spans="1:12" s="2" customFormat="1" ht="30" customHeight="1" x14ac:dyDescent="0.3"/>
    <row r="4" spans="1:12" s="3" customFormat="1" ht="30" customHeight="1" x14ac:dyDescent="0.3">
      <c r="A4" s="655" t="s">
        <v>3</v>
      </c>
      <c r="B4" s="655"/>
      <c r="C4" s="4" t="s">
        <v>0</v>
      </c>
      <c r="D4" s="22"/>
      <c r="E4" s="4" t="s">
        <v>1</v>
      </c>
      <c r="F4" s="22"/>
      <c r="G4" s="4" t="s">
        <v>2</v>
      </c>
      <c r="H4" s="22"/>
      <c r="I4" s="4" t="s">
        <v>1</v>
      </c>
      <c r="K4" s="74" t="s">
        <v>139</v>
      </c>
      <c r="L4" s="186" t="s">
        <v>354</v>
      </c>
    </row>
    <row r="5" spans="1:12" ht="30" customHeight="1" x14ac:dyDescent="0.3">
      <c r="A5" s="6"/>
      <c r="B5" s="6"/>
      <c r="C5" s="7">
        <v>2023</v>
      </c>
      <c r="D5" s="23"/>
      <c r="E5" s="7">
        <v>2024</v>
      </c>
      <c r="F5" s="23"/>
      <c r="G5" s="7">
        <v>2024</v>
      </c>
      <c r="H5" s="23"/>
      <c r="I5" s="7">
        <v>2025</v>
      </c>
      <c r="K5" s="73">
        <v>2020</v>
      </c>
      <c r="L5" s="191" t="s">
        <v>355</v>
      </c>
    </row>
    <row r="6" spans="1:12" ht="30" customHeight="1" x14ac:dyDescent="0.3">
      <c r="A6" s="655" t="s">
        <v>92</v>
      </c>
      <c r="B6" s="655"/>
      <c r="C6" s="45"/>
      <c r="D6" s="46"/>
      <c r="E6" s="45"/>
      <c r="F6" s="46"/>
      <c r="G6" s="45"/>
      <c r="H6" s="46"/>
      <c r="I6" s="45"/>
      <c r="K6" s="72"/>
      <c r="L6" s="181"/>
    </row>
    <row r="7" spans="1:12" s="2" customFormat="1" ht="30" customHeight="1" x14ac:dyDescent="0.3">
      <c r="B7" s="8" t="s">
        <v>333</v>
      </c>
      <c r="C7" s="113">
        <v>0</v>
      </c>
      <c r="D7" s="16"/>
      <c r="E7" s="113">
        <v>0</v>
      </c>
      <c r="F7" s="16"/>
      <c r="G7" s="113">
        <v>0</v>
      </c>
      <c r="H7" s="16"/>
      <c r="I7" s="113">
        <v>0</v>
      </c>
      <c r="K7" s="221">
        <v>0</v>
      </c>
      <c r="L7" s="77"/>
    </row>
    <row r="8" spans="1:12" s="2" customFormat="1" ht="30" customHeight="1" x14ac:dyDescent="0.3">
      <c r="B8" s="10" t="s">
        <v>334</v>
      </c>
      <c r="C8" s="115">
        <v>0</v>
      </c>
      <c r="D8" s="17"/>
      <c r="E8" s="115">
        <v>0</v>
      </c>
      <c r="F8" s="17"/>
      <c r="G8" s="115">
        <v>0</v>
      </c>
      <c r="H8" s="17"/>
      <c r="I8" s="115">
        <v>0</v>
      </c>
      <c r="K8" s="222">
        <v>0</v>
      </c>
      <c r="L8" s="100"/>
    </row>
    <row r="9" spans="1:12" s="2" customFormat="1" ht="30" customHeight="1" x14ac:dyDescent="0.3">
      <c r="A9" s="64"/>
      <c r="B9" s="10" t="s">
        <v>335</v>
      </c>
      <c r="C9" s="115">
        <v>2842.32</v>
      </c>
      <c r="D9" s="17"/>
      <c r="E9" s="115">
        <v>3500</v>
      </c>
      <c r="F9" s="17"/>
      <c r="G9" s="115">
        <v>3500</v>
      </c>
      <c r="H9" s="17"/>
      <c r="I9" s="115">
        <v>3500</v>
      </c>
      <c r="K9" s="222">
        <v>0</v>
      </c>
      <c r="L9" s="100"/>
    </row>
    <row r="10" spans="1:12" s="2" customFormat="1" ht="30" customHeight="1" x14ac:dyDescent="0.3">
      <c r="A10" s="64"/>
      <c r="B10" s="475" t="s">
        <v>766</v>
      </c>
      <c r="C10" s="115">
        <v>39270.089999999997</v>
      </c>
      <c r="D10" s="17"/>
      <c r="E10" s="115">
        <v>0</v>
      </c>
      <c r="F10" s="17"/>
      <c r="G10" s="115">
        <v>0</v>
      </c>
      <c r="H10" s="17"/>
      <c r="I10" s="115">
        <v>45000</v>
      </c>
      <c r="K10" s="222"/>
      <c r="L10" s="100"/>
    </row>
    <row r="11" spans="1:12" s="2" customFormat="1" ht="30" customHeight="1" x14ac:dyDescent="0.3">
      <c r="B11" s="10" t="s">
        <v>336</v>
      </c>
      <c r="C11" s="115">
        <v>0</v>
      </c>
      <c r="D11" s="17"/>
      <c r="E11" s="115">
        <v>0</v>
      </c>
      <c r="F11" s="17"/>
      <c r="G11" s="115">
        <v>0</v>
      </c>
      <c r="H11" s="17"/>
      <c r="I11" s="115">
        <v>0</v>
      </c>
      <c r="K11" s="222">
        <v>0</v>
      </c>
      <c r="L11" s="100"/>
    </row>
    <row r="12" spans="1:12" s="2" customFormat="1" ht="30" customHeight="1" x14ac:dyDescent="0.3">
      <c r="B12" s="10" t="s">
        <v>337</v>
      </c>
      <c r="C12" s="115">
        <v>2418.62</v>
      </c>
      <c r="D12" s="17"/>
      <c r="E12" s="115">
        <v>2500</v>
      </c>
      <c r="F12" s="17"/>
      <c r="G12" s="115">
        <v>0</v>
      </c>
      <c r="H12" s="17"/>
      <c r="I12" s="115">
        <v>2500</v>
      </c>
      <c r="K12" s="222">
        <v>0</v>
      </c>
      <c r="L12" s="100"/>
    </row>
    <row r="13" spans="1:12" s="2" customFormat="1" ht="30" customHeight="1" x14ac:dyDescent="0.3">
      <c r="B13" s="10" t="s">
        <v>338</v>
      </c>
      <c r="C13" s="115">
        <v>1868</v>
      </c>
      <c r="D13" s="17"/>
      <c r="E13" s="115">
        <v>1000</v>
      </c>
      <c r="F13" s="17"/>
      <c r="G13" s="115">
        <v>1700</v>
      </c>
      <c r="H13" s="17"/>
      <c r="I13" s="115">
        <v>2000</v>
      </c>
      <c r="K13" s="222">
        <v>0</v>
      </c>
      <c r="L13" s="100"/>
    </row>
    <row r="14" spans="1:12" s="2" customFormat="1" ht="30" customHeight="1" x14ac:dyDescent="0.3">
      <c r="B14" s="10" t="s">
        <v>339</v>
      </c>
      <c r="C14" s="115">
        <v>0</v>
      </c>
      <c r="D14" s="17"/>
      <c r="E14" s="115">
        <v>0</v>
      </c>
      <c r="F14" s="17"/>
      <c r="G14" s="115">
        <v>0</v>
      </c>
      <c r="H14" s="17"/>
      <c r="I14" s="115">
        <v>0</v>
      </c>
      <c r="K14" s="222">
        <v>0</v>
      </c>
      <c r="L14" s="100"/>
    </row>
    <row r="15" spans="1:12" s="2" customFormat="1" ht="30" customHeight="1" x14ac:dyDescent="0.3">
      <c r="B15" s="10" t="s">
        <v>340</v>
      </c>
      <c r="C15" s="115">
        <v>0</v>
      </c>
      <c r="D15" s="17"/>
      <c r="E15" s="115">
        <v>0</v>
      </c>
      <c r="F15" s="17"/>
      <c r="G15" s="115">
        <v>138</v>
      </c>
      <c r="H15" s="17"/>
      <c r="I15" s="115">
        <v>0</v>
      </c>
      <c r="K15" s="222">
        <v>0</v>
      </c>
      <c r="L15" s="100"/>
    </row>
    <row r="16" spans="1:12" s="2" customFormat="1" ht="30" customHeight="1" x14ac:dyDescent="0.3">
      <c r="B16" s="10" t="s">
        <v>341</v>
      </c>
      <c r="C16" s="165">
        <v>0</v>
      </c>
      <c r="D16" s="41"/>
      <c r="E16" s="165">
        <v>0</v>
      </c>
      <c r="F16" s="41"/>
      <c r="G16" s="165">
        <v>0</v>
      </c>
      <c r="H16" s="41"/>
      <c r="I16" s="165">
        <v>0</v>
      </c>
      <c r="K16" s="222">
        <v>0</v>
      </c>
      <c r="L16" s="100"/>
    </row>
    <row r="17" spans="1:12" s="2" customFormat="1" ht="30" customHeight="1" x14ac:dyDescent="0.3">
      <c r="B17" s="10" t="s">
        <v>342</v>
      </c>
      <c r="C17" s="115">
        <v>0</v>
      </c>
      <c r="D17" s="17"/>
      <c r="E17" s="115">
        <v>0</v>
      </c>
      <c r="F17" s="17"/>
      <c r="G17" s="115">
        <v>4249</v>
      </c>
      <c r="H17" s="17"/>
      <c r="I17" s="115">
        <v>0</v>
      </c>
      <c r="K17" s="222">
        <v>0</v>
      </c>
      <c r="L17" s="100"/>
    </row>
    <row r="18" spans="1:12" s="2" customFormat="1" ht="30" customHeight="1" thickBot="1" x14ac:dyDescent="0.35">
      <c r="B18" s="8" t="s">
        <v>401</v>
      </c>
      <c r="C18" s="116">
        <v>250000</v>
      </c>
      <c r="D18" s="18"/>
      <c r="E18" s="116">
        <v>250000</v>
      </c>
      <c r="F18" s="18"/>
      <c r="G18" s="116">
        <v>250000</v>
      </c>
      <c r="H18" s="18"/>
      <c r="I18" s="116">
        <v>250000</v>
      </c>
      <c r="K18" s="223">
        <v>0</v>
      </c>
      <c r="L18" s="78"/>
    </row>
    <row r="19" spans="1:12" s="5" customFormat="1" ht="30" customHeight="1" x14ac:dyDescent="0.3">
      <c r="A19" s="655" t="s">
        <v>6</v>
      </c>
      <c r="B19" s="655"/>
      <c r="C19" s="164">
        <f>SUM(C7:C18)</f>
        <v>296399.03000000003</v>
      </c>
      <c r="D19" s="25"/>
      <c r="E19" s="164">
        <f>SUM(E7:E18)</f>
        <v>257000</v>
      </c>
      <c r="F19" s="25"/>
      <c r="G19" s="164">
        <f>SUM(G7:G18)</f>
        <v>259587</v>
      </c>
      <c r="H19" s="25"/>
      <c r="I19" s="164">
        <f>SUM(I7:I18)</f>
        <v>303000</v>
      </c>
      <c r="K19" s="240">
        <f>SUM(K7:K18)</f>
        <v>0</v>
      </c>
      <c r="L19" s="189"/>
    </row>
    <row r="20" spans="1:12" s="5" customFormat="1" ht="30" customHeight="1" thickBot="1" x14ac:dyDescent="0.35">
      <c r="B20" s="32" t="s">
        <v>7</v>
      </c>
      <c r="C20" s="119">
        <v>624645.68999999994</v>
      </c>
      <c r="D20" s="33"/>
      <c r="E20" s="119">
        <v>732232.04</v>
      </c>
      <c r="F20" s="33"/>
      <c r="G20" s="119">
        <v>732232.04</v>
      </c>
      <c r="H20" s="33"/>
      <c r="I20" s="119">
        <v>737844.13</v>
      </c>
      <c r="K20" s="235"/>
      <c r="L20" s="180"/>
    </row>
    <row r="21" spans="1:12" s="5" customFormat="1" ht="30" customHeight="1" x14ac:dyDescent="0.3">
      <c r="A21" s="655" t="s">
        <v>88</v>
      </c>
      <c r="B21" s="655"/>
      <c r="C21" s="118">
        <f>SUM(C19:C20)</f>
        <v>921044.72</v>
      </c>
      <c r="D21" s="21"/>
      <c r="E21" s="118">
        <f>SUM(E19:E20)</f>
        <v>989232.04</v>
      </c>
      <c r="F21" s="21"/>
      <c r="G21" s="118">
        <f>SUM(G19:G20)</f>
        <v>991819.04</v>
      </c>
      <c r="H21" s="21"/>
      <c r="I21" s="118">
        <f>SUM(I19:I20)</f>
        <v>1040844.13</v>
      </c>
      <c r="K21" s="224">
        <f>SUM(K19:K20)</f>
        <v>0</v>
      </c>
      <c r="L21" s="84"/>
    </row>
    <row r="22" spans="1:12" ht="30" customHeight="1" x14ac:dyDescent="0.25">
      <c r="C22" s="31"/>
      <c r="E22" s="31"/>
      <c r="G22" s="31"/>
      <c r="I22" s="31"/>
    </row>
  </sheetData>
  <mergeCells count="5">
    <mergeCell ref="A2:I2"/>
    <mergeCell ref="A4:B4"/>
    <mergeCell ref="A19:B19"/>
    <mergeCell ref="A21:B21"/>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38</odd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249977111117893"/>
  </sheetPr>
  <dimension ref="A2:O28"/>
  <sheetViews>
    <sheetView topLeftCell="A19" zoomScale="80" zoomScaleNormal="80" workbookViewId="0">
      <selection activeCell="C12" sqref="C12"/>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92</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74" t="s">
        <v>139</v>
      </c>
      <c r="L4" s="6" t="s">
        <v>354</v>
      </c>
      <c r="M4" s="118"/>
      <c r="N4" s="118"/>
      <c r="O4" s="118"/>
    </row>
    <row r="5" spans="1:15" ht="30" customHeight="1" x14ac:dyDescent="0.3">
      <c r="A5" s="6"/>
      <c r="B5" s="6"/>
      <c r="C5" s="7">
        <v>2023</v>
      </c>
      <c r="D5" s="23"/>
      <c r="E5" s="7">
        <v>2024</v>
      </c>
      <c r="F5" s="23"/>
      <c r="G5" s="7">
        <v>2024</v>
      </c>
      <c r="H5" s="23"/>
      <c r="I5" s="7">
        <v>2025</v>
      </c>
      <c r="K5" s="73">
        <v>2020</v>
      </c>
      <c r="L5" s="198" t="s">
        <v>355</v>
      </c>
    </row>
    <row r="6" spans="1:15" ht="30" customHeight="1" x14ac:dyDescent="0.3">
      <c r="A6" s="655" t="s">
        <v>92</v>
      </c>
      <c r="B6" s="655"/>
      <c r="C6" s="6"/>
      <c r="D6" s="108"/>
      <c r="E6" s="6"/>
      <c r="F6" s="108"/>
      <c r="G6" s="6"/>
      <c r="H6" s="108"/>
      <c r="I6" s="6"/>
      <c r="K6" s="208"/>
      <c r="L6" s="59"/>
    </row>
    <row r="7" spans="1:15" s="2" customFormat="1" ht="30" customHeight="1" x14ac:dyDescent="0.3">
      <c r="B7" s="8" t="s">
        <v>195</v>
      </c>
      <c r="C7" s="113">
        <v>54500</v>
      </c>
      <c r="D7" s="16"/>
      <c r="E7" s="113">
        <v>100000</v>
      </c>
      <c r="F7" s="16"/>
      <c r="G7" s="113">
        <v>54500</v>
      </c>
      <c r="H7" s="16"/>
      <c r="I7" s="113">
        <v>160000</v>
      </c>
      <c r="K7" s="221">
        <v>0</v>
      </c>
      <c r="L7" s="79">
        <f t="shared" ref="L7:L14" si="0">K7/I7</f>
        <v>0</v>
      </c>
      <c r="M7" s="400"/>
      <c r="N7" s="400"/>
      <c r="O7" s="400"/>
    </row>
    <row r="8" spans="1:15" s="2" customFormat="1" ht="30" customHeight="1" x14ac:dyDescent="0.3">
      <c r="B8" s="10" t="s">
        <v>684</v>
      </c>
      <c r="C8" s="115">
        <v>20034.55</v>
      </c>
      <c r="D8" s="17"/>
      <c r="E8" s="115">
        <v>30000</v>
      </c>
      <c r="F8" s="17"/>
      <c r="G8" s="115">
        <v>25000</v>
      </c>
      <c r="H8" s="17"/>
      <c r="I8" s="115">
        <v>30000</v>
      </c>
      <c r="K8" s="222">
        <v>0</v>
      </c>
      <c r="L8" s="99">
        <f t="shared" si="0"/>
        <v>0</v>
      </c>
      <c r="M8" s="400"/>
      <c r="N8" s="400"/>
      <c r="O8" s="400"/>
    </row>
    <row r="9" spans="1:15" s="2" customFormat="1" ht="30" customHeight="1" x14ac:dyDescent="0.3">
      <c r="B9" s="8" t="s">
        <v>486</v>
      </c>
      <c r="C9" s="113">
        <v>0</v>
      </c>
      <c r="D9" s="16"/>
      <c r="E9" s="113">
        <v>0</v>
      </c>
      <c r="F9" s="16"/>
      <c r="G9" s="113">
        <v>0</v>
      </c>
      <c r="H9" s="16"/>
      <c r="I9" s="113">
        <v>0</v>
      </c>
      <c r="K9" s="222"/>
      <c r="L9" s="99"/>
      <c r="M9" s="400"/>
      <c r="N9" s="400"/>
      <c r="O9" s="400"/>
    </row>
    <row r="10" spans="1:15" s="2" customFormat="1" ht="24.95" customHeight="1" x14ac:dyDescent="0.3">
      <c r="B10" s="8" t="s">
        <v>406</v>
      </c>
      <c r="C10" s="306"/>
      <c r="D10" s="307"/>
      <c r="E10" s="306"/>
      <c r="F10" s="307"/>
      <c r="G10" s="306"/>
      <c r="H10" s="307"/>
      <c r="I10" s="306"/>
      <c r="K10" s="222"/>
      <c r="L10" s="99"/>
      <c r="M10" s="400"/>
      <c r="N10" s="400"/>
      <c r="O10" s="400"/>
    </row>
    <row r="11" spans="1:15" s="2" customFormat="1" ht="34.9" customHeight="1" x14ac:dyDescent="0.3">
      <c r="B11" s="281" t="s">
        <v>745</v>
      </c>
      <c r="C11" s="113">
        <v>51505.599999999999</v>
      </c>
      <c r="D11" s="16"/>
      <c r="E11" s="113">
        <v>56000</v>
      </c>
      <c r="F11" s="16"/>
      <c r="G11" s="113">
        <v>56000</v>
      </c>
      <c r="H11" s="16"/>
      <c r="I11" s="113">
        <v>60000</v>
      </c>
      <c r="K11" s="222">
        <v>0</v>
      </c>
      <c r="L11" s="99">
        <f t="shared" si="0"/>
        <v>0</v>
      </c>
      <c r="M11" s="400"/>
      <c r="N11" s="400"/>
      <c r="O11" s="400"/>
    </row>
    <row r="12" spans="1:15" s="2" customFormat="1" ht="30" customHeight="1" x14ac:dyDescent="0.3">
      <c r="B12" s="282" t="s">
        <v>420</v>
      </c>
      <c r="C12" s="113">
        <v>0</v>
      </c>
      <c r="D12" s="16"/>
      <c r="E12" s="113">
        <v>0</v>
      </c>
      <c r="F12" s="16"/>
      <c r="G12" s="113">
        <v>0</v>
      </c>
      <c r="H12" s="16"/>
      <c r="I12" s="113">
        <v>0</v>
      </c>
      <c r="K12" s="222"/>
      <c r="L12" s="99"/>
      <c r="M12" s="400"/>
      <c r="N12" s="400"/>
      <c r="O12" s="400"/>
    </row>
    <row r="13" spans="1:15" s="2" customFormat="1" ht="30" customHeight="1" x14ac:dyDescent="0.3">
      <c r="B13" s="10" t="s">
        <v>93</v>
      </c>
      <c r="C13" s="115">
        <v>0</v>
      </c>
      <c r="D13" s="17"/>
      <c r="E13" s="115">
        <v>0</v>
      </c>
      <c r="F13" s="17"/>
      <c r="G13" s="115">
        <v>0</v>
      </c>
      <c r="H13" s="17"/>
      <c r="I13" s="115">
        <v>0</v>
      </c>
      <c r="K13" s="222">
        <v>0</v>
      </c>
      <c r="L13" s="99" t="e">
        <f t="shared" si="0"/>
        <v>#DIV/0!</v>
      </c>
      <c r="M13" s="400"/>
      <c r="N13" s="400"/>
      <c r="O13" s="400"/>
    </row>
    <row r="14" spans="1:15" s="2" customFormat="1" ht="30" customHeight="1" x14ac:dyDescent="0.3">
      <c r="B14" s="10" t="s">
        <v>196</v>
      </c>
      <c r="C14" s="115">
        <v>24654.58</v>
      </c>
      <c r="D14" s="17"/>
      <c r="E14" s="115">
        <v>20000</v>
      </c>
      <c r="F14" s="17"/>
      <c r="G14" s="115">
        <v>20000</v>
      </c>
      <c r="H14" s="17"/>
      <c r="I14" s="115">
        <v>20000</v>
      </c>
      <c r="K14" s="222">
        <v>0</v>
      </c>
      <c r="L14" s="99">
        <f t="shared" si="0"/>
        <v>0</v>
      </c>
      <c r="M14" s="400"/>
      <c r="N14" s="400"/>
      <c r="O14" s="400"/>
    </row>
    <row r="15" spans="1:15" s="2" customFormat="1" ht="24.95" customHeight="1" x14ac:dyDescent="0.3">
      <c r="B15" s="8" t="s">
        <v>362</v>
      </c>
      <c r="C15" s="306"/>
      <c r="D15" s="307"/>
      <c r="E15" s="306"/>
      <c r="F15" s="307"/>
      <c r="G15" s="306"/>
      <c r="H15" s="307"/>
      <c r="I15" s="306"/>
      <c r="K15" s="226"/>
      <c r="L15" s="207"/>
      <c r="M15" s="400"/>
      <c r="N15" s="400"/>
      <c r="O15" s="400"/>
    </row>
    <row r="16" spans="1:15" s="2" customFormat="1" ht="30" customHeight="1" x14ac:dyDescent="0.3">
      <c r="B16" s="284" t="s">
        <v>470</v>
      </c>
      <c r="C16" s="113">
        <v>15991.14</v>
      </c>
      <c r="D16" s="16"/>
      <c r="E16" s="113">
        <v>15500</v>
      </c>
      <c r="F16" s="16"/>
      <c r="G16" s="113">
        <v>15991.14</v>
      </c>
      <c r="H16" s="16"/>
      <c r="I16" s="113">
        <v>16100</v>
      </c>
      <c r="K16" s="222">
        <v>0</v>
      </c>
      <c r="L16" s="99"/>
      <c r="M16" s="400"/>
      <c r="N16" s="400"/>
      <c r="O16" s="400"/>
    </row>
    <row r="17" spans="1:15" s="2" customFormat="1" ht="30" customHeight="1" x14ac:dyDescent="0.3">
      <c r="B17" s="284" t="s">
        <v>471</v>
      </c>
      <c r="C17" s="113">
        <v>6283.6</v>
      </c>
      <c r="D17" s="16"/>
      <c r="E17" s="113">
        <v>7500</v>
      </c>
      <c r="F17" s="16"/>
      <c r="G17" s="113">
        <v>7500</v>
      </c>
      <c r="H17" s="16"/>
      <c r="I17" s="113">
        <v>8000</v>
      </c>
      <c r="K17" s="222">
        <v>0</v>
      </c>
      <c r="L17" s="99"/>
      <c r="M17" s="400"/>
      <c r="N17" s="400"/>
      <c r="O17" s="400"/>
    </row>
    <row r="18" spans="1:15" s="2" customFormat="1" ht="30" customHeight="1" x14ac:dyDescent="0.3">
      <c r="B18" s="284" t="s">
        <v>686</v>
      </c>
      <c r="C18" s="113">
        <v>3892.79</v>
      </c>
      <c r="D18" s="16"/>
      <c r="E18" s="113">
        <v>4000</v>
      </c>
      <c r="F18" s="16"/>
      <c r="G18" s="113">
        <v>4000</v>
      </c>
      <c r="H18" s="16"/>
      <c r="I18" s="113">
        <v>5000</v>
      </c>
      <c r="K18" s="222">
        <v>0</v>
      </c>
      <c r="L18" s="99"/>
      <c r="M18" s="400"/>
      <c r="N18" s="400"/>
      <c r="O18" s="400"/>
    </row>
    <row r="19" spans="1:15" s="2" customFormat="1" ht="30" customHeight="1" x14ac:dyDescent="0.3">
      <c r="B19" s="8" t="s">
        <v>431</v>
      </c>
      <c r="C19" s="113">
        <v>0</v>
      </c>
      <c r="D19" s="16"/>
      <c r="E19" s="113">
        <v>0</v>
      </c>
      <c r="F19" s="16"/>
      <c r="G19" s="113">
        <v>0</v>
      </c>
      <c r="H19" s="16"/>
      <c r="I19" s="113">
        <v>0</v>
      </c>
      <c r="K19" s="228"/>
      <c r="L19" s="99"/>
      <c r="M19" s="400"/>
      <c r="N19" s="400"/>
      <c r="O19" s="400"/>
    </row>
    <row r="20" spans="1:15" s="2" customFormat="1" ht="30" customHeight="1" x14ac:dyDescent="0.3">
      <c r="B20" s="10" t="s">
        <v>197</v>
      </c>
      <c r="C20" s="115">
        <v>3129.28</v>
      </c>
      <c r="D20" s="17"/>
      <c r="E20" s="115">
        <v>15000</v>
      </c>
      <c r="F20" s="17"/>
      <c r="G20" s="115">
        <v>15000</v>
      </c>
      <c r="H20" s="17"/>
      <c r="I20" s="115">
        <v>50000</v>
      </c>
      <c r="K20" s="228">
        <v>0</v>
      </c>
      <c r="L20" s="99">
        <f>K20/I20</f>
        <v>0</v>
      </c>
      <c r="M20" s="400"/>
      <c r="N20" s="400"/>
      <c r="O20" s="400"/>
    </row>
    <row r="21" spans="1:15" s="2" customFormat="1" ht="30" customHeight="1" x14ac:dyDescent="0.3">
      <c r="B21" s="10" t="s">
        <v>198</v>
      </c>
      <c r="C21" s="115">
        <v>3143.1</v>
      </c>
      <c r="D21" s="17"/>
      <c r="E21" s="115">
        <v>6000</v>
      </c>
      <c r="F21" s="17"/>
      <c r="G21" s="115">
        <v>6000</v>
      </c>
      <c r="H21" s="17"/>
      <c r="I21" s="115">
        <v>6000</v>
      </c>
      <c r="K21" s="228"/>
      <c r="L21" s="99"/>
      <c r="M21" s="400"/>
      <c r="N21" s="400"/>
      <c r="O21" s="400"/>
    </row>
    <row r="22" spans="1:15" s="2" customFormat="1" ht="30" customHeight="1" x14ac:dyDescent="0.3">
      <c r="B22" s="10" t="s">
        <v>199</v>
      </c>
      <c r="C22" s="115">
        <v>454.42</v>
      </c>
      <c r="D22" s="17"/>
      <c r="E22" s="115">
        <v>1000</v>
      </c>
      <c r="F22" s="17"/>
      <c r="G22" s="115">
        <v>1000</v>
      </c>
      <c r="H22" s="17"/>
      <c r="I22" s="115">
        <v>1000</v>
      </c>
      <c r="K22" s="222">
        <v>0</v>
      </c>
      <c r="L22" s="99">
        <f t="shared" ref="L22:L25" si="1">K22/I22</f>
        <v>0</v>
      </c>
      <c r="M22" s="400"/>
      <c r="N22" s="400"/>
      <c r="O22" s="400"/>
    </row>
    <row r="23" spans="1:15" s="2" customFormat="1" ht="24.95" customHeight="1" x14ac:dyDescent="0.3">
      <c r="B23" s="10" t="s">
        <v>307</v>
      </c>
      <c r="C23" s="303"/>
      <c r="D23" s="305"/>
      <c r="E23" s="303"/>
      <c r="F23" s="305"/>
      <c r="G23" s="303"/>
      <c r="H23" s="305"/>
      <c r="I23" s="303"/>
      <c r="K23" s="226"/>
      <c r="L23" s="207"/>
      <c r="M23" s="400"/>
      <c r="N23" s="400"/>
      <c r="O23" s="400"/>
    </row>
    <row r="24" spans="1:15" s="2" customFormat="1" ht="30" customHeight="1" x14ac:dyDescent="0.3">
      <c r="B24" s="287" t="s">
        <v>472</v>
      </c>
      <c r="C24" s="115">
        <v>420.36</v>
      </c>
      <c r="D24" s="17"/>
      <c r="E24" s="115">
        <v>1000</v>
      </c>
      <c r="F24" s="17"/>
      <c r="G24" s="115">
        <v>800</v>
      </c>
      <c r="H24" s="17"/>
      <c r="I24" s="115">
        <v>1000</v>
      </c>
      <c r="K24" s="228">
        <v>0</v>
      </c>
      <c r="L24" s="210">
        <f t="shared" si="1"/>
        <v>0</v>
      </c>
      <c r="M24" s="400"/>
      <c r="N24" s="400"/>
      <c r="O24" s="400"/>
    </row>
    <row r="25" spans="1:15" s="2" customFormat="1" ht="30" customHeight="1" thickBot="1" x14ac:dyDescent="0.35">
      <c r="B25" s="10" t="s">
        <v>294</v>
      </c>
      <c r="C25" s="170">
        <v>3000</v>
      </c>
      <c r="D25" s="30"/>
      <c r="E25" s="170">
        <v>3000</v>
      </c>
      <c r="F25" s="30"/>
      <c r="G25" s="170">
        <v>3000</v>
      </c>
      <c r="H25" s="30"/>
      <c r="I25" s="170">
        <v>3000</v>
      </c>
      <c r="K25" s="223">
        <v>0</v>
      </c>
      <c r="L25" s="127">
        <f t="shared" si="1"/>
        <v>0</v>
      </c>
      <c r="M25" s="400"/>
      <c r="N25" s="400"/>
      <c r="O25" s="400"/>
    </row>
    <row r="26" spans="1:15" ht="30" customHeight="1" x14ac:dyDescent="0.3">
      <c r="A26" s="655" t="s">
        <v>90</v>
      </c>
      <c r="B26" s="655"/>
      <c r="C26" s="158">
        <f>SUM(C7:C25)</f>
        <v>187009.42</v>
      </c>
      <c r="D26" s="19"/>
      <c r="E26" s="158">
        <f>SUM(E7:E25)</f>
        <v>259000</v>
      </c>
      <c r="F26" s="19"/>
      <c r="G26" s="158">
        <f>SUM(G7:G25)</f>
        <v>208791.14</v>
      </c>
      <c r="H26" s="19"/>
      <c r="I26" s="158">
        <f>SUM(I7:I25)</f>
        <v>360100</v>
      </c>
      <c r="K26" s="240">
        <f>SUM(K7:K25)</f>
        <v>0</v>
      </c>
      <c r="L26" s="71"/>
    </row>
    <row r="27" spans="1:15" s="5" customFormat="1" ht="30" customHeight="1" thickBot="1" x14ac:dyDescent="0.35">
      <c r="B27" s="32" t="s">
        <v>87</v>
      </c>
      <c r="C27" s="119">
        <v>624645.68999999994</v>
      </c>
      <c r="D27" s="33"/>
      <c r="E27" s="119">
        <v>732232.04</v>
      </c>
      <c r="F27" s="33"/>
      <c r="G27" s="119">
        <v>737844.13</v>
      </c>
      <c r="H27" s="33"/>
      <c r="I27" s="119">
        <f>SUM('44bPrecinct #2-Receipts p-38'!I21,-I26)</f>
        <v>680744.13</v>
      </c>
      <c r="K27" s="235">
        <v>0</v>
      </c>
      <c r="L27" s="180"/>
      <c r="M27" s="118"/>
      <c r="N27" s="118"/>
      <c r="O27" s="118"/>
    </row>
    <row r="28" spans="1:15" s="5" customFormat="1" ht="50.1" customHeight="1" x14ac:dyDescent="0.3">
      <c r="A28" s="661" t="s">
        <v>135</v>
      </c>
      <c r="B28" s="661"/>
      <c r="C28" s="118">
        <f>SUM(C26+C27)</f>
        <v>811655.11</v>
      </c>
      <c r="D28" s="21"/>
      <c r="E28" s="118">
        <f>SUM(E26+E27)</f>
        <v>991232.04</v>
      </c>
      <c r="F28" s="21"/>
      <c r="G28" s="118">
        <f>SUM(G26+G27)</f>
        <v>946635.27</v>
      </c>
      <c r="H28" s="21"/>
      <c r="I28" s="118">
        <f>IF(SUM(I26:I27)=0,"",SUM(I26:I27))</f>
        <v>1040844.13</v>
      </c>
      <c r="K28" s="224">
        <f>SUM(K26:K27)</f>
        <v>0</v>
      </c>
      <c r="L28" s="84"/>
      <c r="M28" s="118"/>
      <c r="N28" s="118"/>
      <c r="O28" s="118"/>
    </row>
  </sheetData>
  <mergeCells count="5">
    <mergeCell ref="A2:I2"/>
    <mergeCell ref="A4:B4"/>
    <mergeCell ref="A26:B26"/>
    <mergeCell ref="A28:B28"/>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39</odd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249977111117893"/>
  </sheetPr>
  <dimension ref="A2:L20"/>
  <sheetViews>
    <sheetView topLeftCell="A10" zoomScale="80" zoomScaleNormal="80" workbookViewId="0">
      <selection activeCell="C12" sqref="C12"/>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6384" width="9.140625" style="1"/>
  </cols>
  <sheetData>
    <row r="2" spans="1:12" ht="30" customHeight="1" thickBot="1" x14ac:dyDescent="0.4">
      <c r="A2" s="656" t="s">
        <v>94</v>
      </c>
      <c r="B2" s="656"/>
      <c r="C2" s="656"/>
      <c r="D2" s="656"/>
      <c r="E2" s="656"/>
      <c r="F2" s="656"/>
      <c r="G2" s="656"/>
      <c r="H2" s="656"/>
      <c r="I2" s="656"/>
      <c r="K2" s="38"/>
      <c r="L2" s="38"/>
    </row>
    <row r="3" spans="1:12" s="2" customFormat="1" ht="30" customHeight="1" x14ac:dyDescent="0.3"/>
    <row r="4" spans="1:12" s="3" customFormat="1" ht="30" customHeight="1" x14ac:dyDescent="0.3">
      <c r="A4" s="655" t="s">
        <v>3</v>
      </c>
      <c r="B4" s="655"/>
      <c r="C4" s="4" t="s">
        <v>0</v>
      </c>
      <c r="D4" s="22"/>
      <c r="E4" s="4" t="s">
        <v>1</v>
      </c>
      <c r="F4" s="22"/>
      <c r="G4" s="4" t="s">
        <v>2</v>
      </c>
      <c r="H4" s="22"/>
      <c r="I4" s="4" t="s">
        <v>1</v>
      </c>
      <c r="K4" s="74" t="s">
        <v>139</v>
      </c>
      <c r="L4" s="186" t="s">
        <v>354</v>
      </c>
    </row>
    <row r="5" spans="1:12" ht="30" customHeight="1" x14ac:dyDescent="0.3">
      <c r="A5" s="6"/>
      <c r="B5" s="6"/>
      <c r="C5" s="7">
        <v>2023</v>
      </c>
      <c r="D5" s="23"/>
      <c r="E5" s="7">
        <v>2024</v>
      </c>
      <c r="F5" s="23"/>
      <c r="G5" s="7">
        <v>2024</v>
      </c>
      <c r="H5" s="23"/>
      <c r="I5" s="7">
        <v>2025</v>
      </c>
      <c r="K5" s="73">
        <v>2020</v>
      </c>
      <c r="L5" s="191" t="s">
        <v>355</v>
      </c>
    </row>
    <row r="6" spans="1:12" ht="30" customHeight="1" x14ac:dyDescent="0.3">
      <c r="A6" s="655" t="s">
        <v>94</v>
      </c>
      <c r="B6" s="655"/>
      <c r="C6" s="45"/>
      <c r="D6" s="46"/>
      <c r="E6" s="45"/>
      <c r="F6" s="46"/>
      <c r="G6" s="45"/>
      <c r="H6" s="46"/>
      <c r="I6" s="45"/>
      <c r="K6" s="72"/>
      <c r="L6" s="181"/>
    </row>
    <row r="7" spans="1:12" s="2" customFormat="1" ht="30" customHeight="1" x14ac:dyDescent="0.3">
      <c r="A7" s="34"/>
      <c r="B7" s="35" t="s">
        <v>487</v>
      </c>
      <c r="C7" s="262">
        <v>0</v>
      </c>
      <c r="D7" s="296"/>
      <c r="E7" s="262">
        <v>0</v>
      </c>
      <c r="F7" s="296"/>
      <c r="G7" s="262">
        <v>0</v>
      </c>
      <c r="H7" s="296"/>
      <c r="I7" s="262">
        <v>0</v>
      </c>
      <c r="K7" s="76"/>
      <c r="L7" s="204"/>
    </row>
    <row r="8" spans="1:12" s="2" customFormat="1" ht="30" customHeight="1" x14ac:dyDescent="0.3">
      <c r="B8" s="8" t="s">
        <v>325</v>
      </c>
      <c r="C8" s="114">
        <v>0</v>
      </c>
      <c r="D8" s="28"/>
      <c r="E8" s="114">
        <v>0</v>
      </c>
      <c r="F8" s="28"/>
      <c r="G8" s="114">
        <v>0</v>
      </c>
      <c r="H8" s="28"/>
      <c r="I8" s="114">
        <v>0</v>
      </c>
      <c r="K8" s="221">
        <v>0</v>
      </c>
      <c r="L8" s="77"/>
    </row>
    <row r="9" spans="1:12" s="2" customFormat="1" ht="30" customHeight="1" x14ac:dyDescent="0.3">
      <c r="A9" s="64"/>
      <c r="B9" s="10" t="s">
        <v>326</v>
      </c>
      <c r="C9" s="115">
        <v>2842.31</v>
      </c>
      <c r="D9" s="17"/>
      <c r="E9" s="115">
        <v>3500</v>
      </c>
      <c r="F9" s="17"/>
      <c r="G9" s="115">
        <v>3500</v>
      </c>
      <c r="H9" s="17"/>
      <c r="I9" s="115">
        <v>3500</v>
      </c>
      <c r="K9" s="222">
        <v>0</v>
      </c>
      <c r="L9" s="100"/>
    </row>
    <row r="10" spans="1:12" s="2" customFormat="1" ht="30" customHeight="1" x14ac:dyDescent="0.3">
      <c r="A10" s="64"/>
      <c r="B10" s="475" t="s">
        <v>766</v>
      </c>
      <c r="C10" s="115">
        <v>38998.519999999997</v>
      </c>
      <c r="D10" s="17"/>
      <c r="E10" s="115">
        <v>0</v>
      </c>
      <c r="F10" s="17"/>
      <c r="G10" s="115">
        <v>22514.15</v>
      </c>
      <c r="H10" s="17"/>
      <c r="I10" s="115">
        <v>45000</v>
      </c>
      <c r="K10" s="222"/>
      <c r="L10" s="100"/>
    </row>
    <row r="11" spans="1:12" s="2" customFormat="1" ht="30" customHeight="1" x14ac:dyDescent="0.3">
      <c r="B11" s="10" t="s">
        <v>327</v>
      </c>
      <c r="C11" s="115">
        <v>0</v>
      </c>
      <c r="D11" s="17"/>
      <c r="E11" s="115">
        <v>0</v>
      </c>
      <c r="F11" s="17"/>
      <c r="G11" s="115">
        <v>0</v>
      </c>
      <c r="H11" s="17"/>
      <c r="I11" s="115">
        <v>0</v>
      </c>
      <c r="K11" s="222">
        <v>0</v>
      </c>
      <c r="L11" s="100"/>
    </row>
    <row r="12" spans="1:12" s="2" customFormat="1" ht="30" customHeight="1" x14ac:dyDescent="0.3">
      <c r="B12" s="10" t="s">
        <v>328</v>
      </c>
      <c r="C12" s="115">
        <v>2418.62</v>
      </c>
      <c r="D12" s="17"/>
      <c r="E12" s="115">
        <v>2500</v>
      </c>
      <c r="F12" s="17"/>
      <c r="G12" s="115">
        <v>0</v>
      </c>
      <c r="H12" s="17"/>
      <c r="I12" s="115">
        <v>2500</v>
      </c>
      <c r="K12" s="222">
        <v>0</v>
      </c>
      <c r="L12" s="100"/>
    </row>
    <row r="13" spans="1:12" s="2" customFormat="1" ht="30" customHeight="1" x14ac:dyDescent="0.3">
      <c r="B13" s="10" t="s">
        <v>329</v>
      </c>
      <c r="C13" s="115">
        <v>280</v>
      </c>
      <c r="D13" s="17"/>
      <c r="E13" s="115">
        <v>0</v>
      </c>
      <c r="F13" s="17"/>
      <c r="G13" s="115">
        <v>0</v>
      </c>
      <c r="H13" s="17"/>
      <c r="I13" s="115">
        <v>1000</v>
      </c>
      <c r="K13" s="222">
        <v>0</v>
      </c>
      <c r="L13" s="100"/>
    </row>
    <row r="14" spans="1:12" s="2" customFormat="1" ht="30" customHeight="1" x14ac:dyDescent="0.3">
      <c r="B14" s="2" t="s">
        <v>330</v>
      </c>
      <c r="C14" s="114">
        <v>0</v>
      </c>
      <c r="E14" s="166">
        <v>0</v>
      </c>
      <c r="G14" s="166">
        <v>0</v>
      </c>
      <c r="I14" s="166">
        <v>0</v>
      </c>
      <c r="K14" s="222">
        <v>0</v>
      </c>
      <c r="L14" s="100"/>
    </row>
    <row r="15" spans="1:12" s="2" customFormat="1" ht="30" customHeight="1" x14ac:dyDescent="0.3">
      <c r="B15" s="10" t="s">
        <v>331</v>
      </c>
      <c r="C15" s="115">
        <v>826.34</v>
      </c>
      <c r="D15" s="17"/>
      <c r="E15" s="115">
        <v>0</v>
      </c>
      <c r="F15" s="17"/>
      <c r="G15" s="115">
        <v>800</v>
      </c>
      <c r="H15" s="17"/>
      <c r="I15" s="115">
        <v>1000</v>
      </c>
      <c r="K15" s="222">
        <v>0</v>
      </c>
      <c r="L15" s="100"/>
    </row>
    <row r="16" spans="1:12" s="2" customFormat="1" ht="30" customHeight="1" x14ac:dyDescent="0.3">
      <c r="B16" s="10" t="s">
        <v>332</v>
      </c>
      <c r="C16" s="115">
        <v>0</v>
      </c>
      <c r="D16" s="17"/>
      <c r="E16" s="115">
        <v>0</v>
      </c>
      <c r="F16" s="17"/>
      <c r="G16" s="115">
        <v>14100</v>
      </c>
      <c r="H16" s="17"/>
      <c r="I16" s="115">
        <v>0</v>
      </c>
      <c r="K16" s="222">
        <v>0</v>
      </c>
      <c r="L16" s="100"/>
    </row>
    <row r="17" spans="1:12" s="2" customFormat="1" ht="30" customHeight="1" thickBot="1" x14ac:dyDescent="0.35">
      <c r="B17" s="8" t="s">
        <v>402</v>
      </c>
      <c r="C17" s="170">
        <v>250000</v>
      </c>
      <c r="D17" s="30"/>
      <c r="E17" s="170">
        <v>250000</v>
      </c>
      <c r="F17" s="30"/>
      <c r="G17" s="170">
        <v>250000</v>
      </c>
      <c r="H17" s="30"/>
      <c r="I17" s="170">
        <v>250000</v>
      </c>
      <c r="K17" s="223">
        <v>0</v>
      </c>
      <c r="L17" s="78"/>
    </row>
    <row r="18" spans="1:12" s="5" customFormat="1" ht="30" customHeight="1" x14ac:dyDescent="0.3">
      <c r="A18" s="655" t="s">
        <v>95</v>
      </c>
      <c r="B18" s="655"/>
      <c r="C18" s="164">
        <f>SUM(C7:C17)</f>
        <v>295365.78999999998</v>
      </c>
      <c r="D18" s="25"/>
      <c r="E18" s="164">
        <f>SUM(E7:E17)</f>
        <v>256000</v>
      </c>
      <c r="F18" s="25"/>
      <c r="G18" s="164">
        <f>SUM(G7:G17)</f>
        <v>290914.15000000002</v>
      </c>
      <c r="H18" s="25"/>
      <c r="I18" s="164">
        <f>SUM(I7:I17)</f>
        <v>303000</v>
      </c>
      <c r="K18" s="240">
        <f>SUM(K8:K17)</f>
        <v>0</v>
      </c>
      <c r="L18" s="189"/>
    </row>
    <row r="19" spans="1:12" s="5" customFormat="1" ht="30" customHeight="1" thickBot="1" x14ac:dyDescent="0.35">
      <c r="B19" s="32" t="s">
        <v>7</v>
      </c>
      <c r="C19" s="119">
        <v>659316.28</v>
      </c>
      <c r="D19" s="33"/>
      <c r="E19" s="119">
        <v>637860</v>
      </c>
      <c r="F19" s="33"/>
      <c r="G19" s="119">
        <v>490594</v>
      </c>
      <c r="H19" s="33"/>
      <c r="I19" s="119">
        <v>540774</v>
      </c>
      <c r="K19" s="235">
        <v>0</v>
      </c>
      <c r="L19" s="180"/>
    </row>
    <row r="20" spans="1:12" s="5" customFormat="1" ht="30" customHeight="1" x14ac:dyDescent="0.3">
      <c r="A20" s="655" t="s">
        <v>88</v>
      </c>
      <c r="B20" s="655"/>
      <c r="C20" s="118">
        <f>SUM(C18:C19)</f>
        <v>954682.07000000007</v>
      </c>
      <c r="D20" s="21"/>
      <c r="E20" s="118">
        <f>SUM(E18:E19)</f>
        <v>893860</v>
      </c>
      <c r="F20" s="21"/>
      <c r="G20" s="118">
        <f>SUM(G18:G19)</f>
        <v>781508.15</v>
      </c>
      <c r="H20" s="21"/>
      <c r="I20" s="118">
        <f>SUM(I18:I19)</f>
        <v>843774</v>
      </c>
      <c r="K20" s="224">
        <f>SUM(K18:K19)</f>
        <v>0</v>
      </c>
      <c r="L20" s="84"/>
    </row>
  </sheetData>
  <mergeCells count="5">
    <mergeCell ref="A2:I2"/>
    <mergeCell ref="A4:B4"/>
    <mergeCell ref="A18:B18"/>
    <mergeCell ref="A20:B20"/>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Roman,Regular"&amp;14 &amp;16 40</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249977111117893"/>
  </sheetPr>
  <dimension ref="A2:O28"/>
  <sheetViews>
    <sheetView topLeftCell="A7" zoomScale="80" zoomScaleNormal="80" workbookViewId="0">
      <selection activeCell="I10" sqref="I10"/>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94</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74" t="s">
        <v>139</v>
      </c>
      <c r="L4" s="6" t="s">
        <v>354</v>
      </c>
      <c r="M4" s="118"/>
      <c r="N4" s="118"/>
      <c r="O4" s="118"/>
    </row>
    <row r="5" spans="1:15" ht="30" customHeight="1" x14ac:dyDescent="0.3">
      <c r="A5" s="6"/>
      <c r="B5" s="6"/>
      <c r="C5" s="7">
        <v>2023</v>
      </c>
      <c r="D5" s="23"/>
      <c r="E5" s="7">
        <v>2024</v>
      </c>
      <c r="F5" s="23"/>
      <c r="G5" s="7">
        <v>2024</v>
      </c>
      <c r="H5" s="23"/>
      <c r="I5" s="7">
        <v>2025</v>
      </c>
      <c r="K5" s="73">
        <v>2020</v>
      </c>
      <c r="L5" s="198" t="s">
        <v>355</v>
      </c>
    </row>
    <row r="6" spans="1:15" ht="30" customHeight="1" x14ac:dyDescent="0.3">
      <c r="A6" s="655" t="s">
        <v>94</v>
      </c>
      <c r="B6" s="655"/>
      <c r="C6" s="6"/>
      <c r="D6" s="108"/>
      <c r="E6" s="6"/>
      <c r="F6" s="108"/>
      <c r="G6" s="6"/>
      <c r="H6" s="108"/>
      <c r="I6" s="6"/>
      <c r="K6" s="101"/>
    </row>
    <row r="7" spans="1:15" s="2" customFormat="1" ht="30" customHeight="1" x14ac:dyDescent="0.3">
      <c r="B7" s="8" t="s">
        <v>200</v>
      </c>
      <c r="C7" s="113">
        <v>228409.59</v>
      </c>
      <c r="D7" s="16"/>
      <c r="E7" s="113">
        <v>90000</v>
      </c>
      <c r="F7" s="16"/>
      <c r="G7" s="113">
        <v>90000</v>
      </c>
      <c r="H7" s="16"/>
      <c r="I7" s="113">
        <v>150000</v>
      </c>
      <c r="K7" s="221">
        <v>0</v>
      </c>
      <c r="L7" s="79">
        <f t="shared" ref="L7:L13" si="0">K7/I7</f>
        <v>0</v>
      </c>
      <c r="M7" s="400"/>
      <c r="N7" s="400"/>
      <c r="O7" s="400"/>
    </row>
    <row r="8" spans="1:15" s="2" customFormat="1" ht="30" customHeight="1" x14ac:dyDescent="0.3">
      <c r="B8" s="10" t="s">
        <v>201</v>
      </c>
      <c r="C8" s="115">
        <v>18557.77</v>
      </c>
      <c r="D8" s="17"/>
      <c r="E8" s="115">
        <v>40000</v>
      </c>
      <c r="F8" s="17"/>
      <c r="G8" s="115">
        <v>15000</v>
      </c>
      <c r="H8" s="17"/>
      <c r="I8" s="115">
        <v>30000</v>
      </c>
      <c r="K8" s="222">
        <v>0</v>
      </c>
      <c r="L8" s="99">
        <f t="shared" si="0"/>
        <v>0</v>
      </c>
      <c r="M8" s="400"/>
      <c r="N8" s="400"/>
      <c r="O8" s="400"/>
    </row>
    <row r="9" spans="1:15" s="2" customFormat="1" ht="30" customHeight="1" x14ac:dyDescent="0.3">
      <c r="B9" s="8" t="s">
        <v>488</v>
      </c>
      <c r="C9" s="113">
        <v>2842.31</v>
      </c>
      <c r="D9" s="16"/>
      <c r="E9" s="113">
        <v>0</v>
      </c>
      <c r="F9" s="16"/>
      <c r="G9" s="113">
        <v>0</v>
      </c>
      <c r="H9" s="16"/>
      <c r="I9" s="113">
        <v>0</v>
      </c>
      <c r="K9" s="222"/>
      <c r="L9" s="99"/>
      <c r="M9" s="400"/>
      <c r="N9" s="400"/>
      <c r="O9" s="400"/>
    </row>
    <row r="10" spans="1:15" s="2" customFormat="1" ht="24.95" customHeight="1" x14ac:dyDescent="0.3">
      <c r="B10" s="8" t="s">
        <v>406</v>
      </c>
      <c r="C10" s="306"/>
      <c r="D10" s="307"/>
      <c r="E10" s="306"/>
      <c r="F10" s="307"/>
      <c r="G10" s="306"/>
      <c r="H10" s="307"/>
      <c r="I10" s="306"/>
      <c r="K10" s="222"/>
      <c r="L10" s="99"/>
      <c r="M10" s="400"/>
      <c r="N10" s="400"/>
      <c r="O10" s="400"/>
    </row>
    <row r="11" spans="1:15" s="2" customFormat="1" ht="34.9" customHeight="1" x14ac:dyDescent="0.3">
      <c r="B11" s="281" t="s">
        <v>811</v>
      </c>
      <c r="C11" s="113">
        <v>48674.239999999998</v>
      </c>
      <c r="D11" s="16"/>
      <c r="E11" s="113">
        <v>70000</v>
      </c>
      <c r="F11" s="16"/>
      <c r="G11" s="113">
        <v>52000</v>
      </c>
      <c r="H11" s="16"/>
      <c r="I11" s="113">
        <v>70000</v>
      </c>
      <c r="K11" s="222">
        <v>0</v>
      </c>
      <c r="L11" s="99">
        <f t="shared" si="0"/>
        <v>0</v>
      </c>
      <c r="M11" s="400"/>
      <c r="N11" s="400"/>
      <c r="O11" s="400"/>
    </row>
    <row r="12" spans="1:15" s="2" customFormat="1" ht="30" customHeight="1" x14ac:dyDescent="0.3">
      <c r="B12" s="282" t="s">
        <v>421</v>
      </c>
      <c r="C12" s="113">
        <v>0</v>
      </c>
      <c r="D12" s="16"/>
      <c r="E12" s="113">
        <v>9000</v>
      </c>
      <c r="F12" s="16"/>
      <c r="G12" s="113">
        <v>5000</v>
      </c>
      <c r="H12" s="16"/>
      <c r="I12" s="113">
        <v>10000</v>
      </c>
      <c r="K12" s="222"/>
      <c r="L12" s="99"/>
      <c r="M12" s="400"/>
      <c r="N12" s="400"/>
      <c r="O12" s="400"/>
    </row>
    <row r="13" spans="1:15" s="2" customFormat="1" ht="30" customHeight="1" x14ac:dyDescent="0.3">
      <c r="B13" s="10" t="s">
        <v>202</v>
      </c>
      <c r="C13" s="115">
        <v>0</v>
      </c>
      <c r="D13" s="17"/>
      <c r="E13" s="115">
        <v>35000</v>
      </c>
      <c r="F13" s="17"/>
      <c r="G13" s="115">
        <v>15000</v>
      </c>
      <c r="H13" s="17"/>
      <c r="I13" s="115">
        <v>40000</v>
      </c>
      <c r="K13" s="222">
        <v>0</v>
      </c>
      <c r="L13" s="99">
        <f t="shared" si="0"/>
        <v>0</v>
      </c>
      <c r="M13" s="400"/>
      <c r="N13" s="400"/>
      <c r="O13" s="400"/>
    </row>
    <row r="14" spans="1:15" s="2" customFormat="1" ht="24.95" customHeight="1" x14ac:dyDescent="0.3">
      <c r="B14" s="10" t="s">
        <v>362</v>
      </c>
      <c r="C14" s="303"/>
      <c r="D14" s="305"/>
      <c r="E14" s="303"/>
      <c r="F14" s="305"/>
      <c r="G14" s="303"/>
      <c r="H14" s="305"/>
      <c r="I14" s="303"/>
      <c r="K14" s="226"/>
      <c r="L14" s="207"/>
      <c r="M14" s="400"/>
      <c r="N14" s="400"/>
      <c r="O14" s="400"/>
    </row>
    <row r="15" spans="1:15" s="2" customFormat="1" ht="30" customHeight="1" x14ac:dyDescent="0.3">
      <c r="B15" s="287" t="s">
        <v>473</v>
      </c>
      <c r="C15" s="115">
        <v>15991.14</v>
      </c>
      <c r="D15" s="17"/>
      <c r="E15" s="115">
        <v>20000</v>
      </c>
      <c r="F15" s="17"/>
      <c r="G15" s="115">
        <v>14300</v>
      </c>
      <c r="H15" s="17"/>
      <c r="I15" s="115">
        <v>20000</v>
      </c>
      <c r="K15" s="222">
        <v>0</v>
      </c>
      <c r="L15" s="99"/>
      <c r="M15" s="400"/>
      <c r="N15" s="400"/>
      <c r="O15" s="400"/>
    </row>
    <row r="16" spans="1:15" s="2" customFormat="1" ht="30" customHeight="1" x14ac:dyDescent="0.3">
      <c r="B16" s="287" t="s">
        <v>474</v>
      </c>
      <c r="C16" s="115">
        <v>5938.18</v>
      </c>
      <c r="D16" s="17"/>
      <c r="E16" s="115">
        <v>8000</v>
      </c>
      <c r="F16" s="17"/>
      <c r="G16" s="115">
        <v>7400</v>
      </c>
      <c r="H16" s="17"/>
      <c r="I16" s="115">
        <v>9000</v>
      </c>
      <c r="K16" s="222">
        <v>0</v>
      </c>
      <c r="L16" s="99">
        <f t="shared" ref="L16:L25" si="1">K16/I16</f>
        <v>0</v>
      </c>
      <c r="M16" s="400"/>
      <c r="N16" s="400"/>
      <c r="O16" s="400"/>
    </row>
    <row r="17" spans="1:15" s="2" customFormat="1" ht="30" customHeight="1" x14ac:dyDescent="0.3">
      <c r="B17" s="287" t="s">
        <v>687</v>
      </c>
      <c r="C17" s="115">
        <v>3662.96</v>
      </c>
      <c r="D17" s="17"/>
      <c r="E17" s="115">
        <v>5500</v>
      </c>
      <c r="F17" s="17"/>
      <c r="G17" s="115">
        <v>4100</v>
      </c>
      <c r="H17" s="17"/>
      <c r="I17" s="115">
        <v>6000</v>
      </c>
      <c r="K17" s="222">
        <v>0</v>
      </c>
      <c r="L17" s="99"/>
      <c r="M17" s="400"/>
      <c r="N17" s="400"/>
      <c r="O17" s="400"/>
    </row>
    <row r="18" spans="1:15" s="2" customFormat="1" ht="30" customHeight="1" x14ac:dyDescent="0.3">
      <c r="B18" s="287" t="s">
        <v>800</v>
      </c>
      <c r="C18" s="115"/>
      <c r="D18" s="17"/>
      <c r="E18" s="115"/>
      <c r="F18" s="17"/>
      <c r="G18" s="115"/>
      <c r="H18" s="17"/>
      <c r="I18" s="115">
        <v>350000</v>
      </c>
      <c r="K18" s="222"/>
      <c r="L18" s="99"/>
      <c r="M18" s="400"/>
      <c r="N18" s="400"/>
      <c r="O18" s="400"/>
    </row>
    <row r="19" spans="1:15" s="2" customFormat="1" ht="30" customHeight="1" x14ac:dyDescent="0.3">
      <c r="B19" s="10" t="s">
        <v>430</v>
      </c>
      <c r="C19" s="115">
        <v>0</v>
      </c>
      <c r="D19" s="17"/>
      <c r="E19" s="115">
        <v>0</v>
      </c>
      <c r="F19" s="17"/>
      <c r="G19" s="115">
        <v>0</v>
      </c>
      <c r="H19" s="17"/>
      <c r="I19" s="115">
        <v>0</v>
      </c>
      <c r="K19" s="222"/>
      <c r="L19" s="99"/>
      <c r="M19" s="400"/>
      <c r="N19" s="400"/>
      <c r="O19" s="400"/>
    </row>
    <row r="20" spans="1:15" s="2" customFormat="1" ht="30" customHeight="1" x14ac:dyDescent="0.3">
      <c r="B20" s="10" t="s">
        <v>433</v>
      </c>
      <c r="C20" s="115">
        <v>1116.2</v>
      </c>
      <c r="D20" s="17"/>
      <c r="E20" s="115">
        <v>50000</v>
      </c>
      <c r="F20" s="17"/>
      <c r="G20" s="115">
        <v>2000</v>
      </c>
      <c r="H20" s="17"/>
      <c r="I20" s="115">
        <v>80000</v>
      </c>
      <c r="K20" s="222"/>
      <c r="L20" s="99"/>
      <c r="M20" s="400"/>
      <c r="N20" s="400"/>
      <c r="O20" s="400"/>
    </row>
    <row r="21" spans="1:15" s="2" customFormat="1" ht="30" customHeight="1" x14ac:dyDescent="0.3">
      <c r="B21" s="10" t="s">
        <v>203</v>
      </c>
      <c r="C21" s="115">
        <v>3862.8</v>
      </c>
      <c r="D21" s="17"/>
      <c r="E21" s="115">
        <v>9000</v>
      </c>
      <c r="F21" s="17"/>
      <c r="G21" s="115">
        <v>5000</v>
      </c>
      <c r="H21" s="17"/>
      <c r="I21" s="115">
        <v>10000</v>
      </c>
      <c r="K21" s="222"/>
      <c r="L21" s="99"/>
      <c r="M21" s="400"/>
      <c r="N21" s="400"/>
      <c r="O21" s="400"/>
    </row>
    <row r="22" spans="1:15" s="2" customFormat="1" ht="30" customHeight="1" x14ac:dyDescent="0.3">
      <c r="B22" s="10" t="s">
        <v>204</v>
      </c>
      <c r="C22" s="115">
        <v>0</v>
      </c>
      <c r="D22" s="17"/>
      <c r="E22" s="115">
        <v>10000</v>
      </c>
      <c r="F22" s="17"/>
      <c r="G22" s="115">
        <v>0</v>
      </c>
      <c r="H22" s="17"/>
      <c r="I22" s="115">
        <v>20000</v>
      </c>
      <c r="K22" s="222">
        <v>0</v>
      </c>
      <c r="L22" s="99">
        <f>K22/I22</f>
        <v>0</v>
      </c>
      <c r="M22" s="400"/>
      <c r="N22" s="400"/>
      <c r="O22" s="400"/>
    </row>
    <row r="23" spans="1:15" s="2" customFormat="1" ht="24.95" customHeight="1" x14ac:dyDescent="0.3">
      <c r="B23" s="10" t="s">
        <v>307</v>
      </c>
      <c r="C23" s="317"/>
      <c r="D23" s="318"/>
      <c r="E23" s="317"/>
      <c r="F23" s="318"/>
      <c r="G23" s="317"/>
      <c r="H23" s="318"/>
      <c r="I23" s="317"/>
      <c r="K23" s="226"/>
      <c r="L23" s="207"/>
      <c r="M23" s="400"/>
      <c r="N23" s="400"/>
      <c r="O23" s="400"/>
    </row>
    <row r="24" spans="1:15" s="2" customFormat="1" ht="30" customHeight="1" x14ac:dyDescent="0.3">
      <c r="B24" s="287" t="s">
        <v>475</v>
      </c>
      <c r="C24" s="165">
        <v>628.88</v>
      </c>
      <c r="D24" s="41"/>
      <c r="E24" s="165">
        <v>1000</v>
      </c>
      <c r="F24" s="41"/>
      <c r="G24" s="165">
        <v>650</v>
      </c>
      <c r="H24" s="41"/>
      <c r="I24" s="165">
        <v>3000</v>
      </c>
      <c r="K24" s="228">
        <v>0</v>
      </c>
      <c r="L24" s="210">
        <f t="shared" si="1"/>
        <v>0</v>
      </c>
      <c r="M24" s="400"/>
      <c r="N24" s="400"/>
      <c r="O24" s="400"/>
    </row>
    <row r="25" spans="1:15" s="2" customFormat="1" ht="30" customHeight="1" thickBot="1" x14ac:dyDescent="0.35">
      <c r="B25" s="10" t="s">
        <v>295</v>
      </c>
      <c r="C25" s="116">
        <v>3000</v>
      </c>
      <c r="D25" s="18"/>
      <c r="E25" s="116">
        <v>4000</v>
      </c>
      <c r="F25" s="18"/>
      <c r="G25" s="116">
        <v>3000</v>
      </c>
      <c r="H25" s="18"/>
      <c r="I25" s="116">
        <v>5000</v>
      </c>
      <c r="K25" s="223">
        <v>0</v>
      </c>
      <c r="L25" s="127">
        <f t="shared" si="1"/>
        <v>0</v>
      </c>
      <c r="M25" s="400"/>
      <c r="N25" s="400"/>
      <c r="O25" s="400"/>
    </row>
    <row r="26" spans="1:15" s="5" customFormat="1" ht="30" customHeight="1" x14ac:dyDescent="0.3">
      <c r="A26" s="655" t="s">
        <v>90</v>
      </c>
      <c r="B26" s="655"/>
      <c r="C26" s="158">
        <f>SUM(C7:C25)</f>
        <v>332684.07</v>
      </c>
      <c r="D26" s="19"/>
      <c r="E26" s="158">
        <f>SUM(E7:E25)</f>
        <v>351500</v>
      </c>
      <c r="F26" s="19"/>
      <c r="G26" s="158">
        <f>SUM(G7:G25)</f>
        <v>213450</v>
      </c>
      <c r="H26" s="19"/>
      <c r="I26" s="158">
        <f>SUM(I7:I25)</f>
        <v>803000</v>
      </c>
      <c r="J26" s="32"/>
      <c r="K26" s="240">
        <f>SUM(K7:K25)</f>
        <v>0</v>
      </c>
      <c r="L26" s="209"/>
      <c r="M26" s="118"/>
      <c r="N26" s="118"/>
      <c r="O26" s="118"/>
    </row>
    <row r="27" spans="1:15" s="5" customFormat="1" ht="30" customHeight="1" thickBot="1" x14ac:dyDescent="0.35">
      <c r="B27" s="32" t="s">
        <v>87</v>
      </c>
      <c r="C27" s="119">
        <v>637860.11</v>
      </c>
      <c r="D27" s="33"/>
      <c r="E27" s="119">
        <v>659316.28</v>
      </c>
      <c r="F27" s="33"/>
      <c r="G27" s="119">
        <v>659316.28</v>
      </c>
      <c r="H27" s="33"/>
      <c r="I27" s="119">
        <f>SUM('46bPrecinct #3-Receipts p-40'!I20,-I26)</f>
        <v>40774</v>
      </c>
      <c r="K27" s="235">
        <v>0</v>
      </c>
      <c r="L27" s="123"/>
      <c r="M27" s="118"/>
      <c r="N27" s="118"/>
      <c r="O27" s="118"/>
    </row>
    <row r="28" spans="1:15" s="5" customFormat="1" ht="50.1" customHeight="1" x14ac:dyDescent="0.3">
      <c r="A28" s="661" t="s">
        <v>136</v>
      </c>
      <c r="B28" s="661"/>
      <c r="C28" s="118">
        <f>SUM(C26:C27)</f>
        <v>970544.17999999993</v>
      </c>
      <c r="D28" s="21"/>
      <c r="E28" s="118">
        <f>SUM(E26:E27)</f>
        <v>1010816.28</v>
      </c>
      <c r="F28" s="21"/>
      <c r="G28" s="118">
        <f>SUM(G26:G27)</f>
        <v>872766.28</v>
      </c>
      <c r="H28" s="21"/>
      <c r="I28" s="118">
        <f>IF(SUM(I26:I27)=0,"",SUM(I26:I27))</f>
        <v>843774</v>
      </c>
      <c r="K28" s="224">
        <f>SUM(K26:K27)</f>
        <v>0</v>
      </c>
      <c r="M28" s="118"/>
      <c r="N28" s="118"/>
      <c r="O28" s="118"/>
    </row>
  </sheetData>
  <mergeCells count="5">
    <mergeCell ref="A2:I2"/>
    <mergeCell ref="A4:B4"/>
    <mergeCell ref="A26:B26"/>
    <mergeCell ref="A28:B28"/>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Roman,Regular"&amp;14 &amp;16 41</oddFooter>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249977111117893"/>
  </sheetPr>
  <dimension ref="A2:L20"/>
  <sheetViews>
    <sheetView topLeftCell="A7" zoomScale="80" zoomScaleNormal="80" workbookViewId="0">
      <selection activeCell="E19" sqref="E19"/>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6384" width="9.140625" style="1"/>
  </cols>
  <sheetData>
    <row r="2" spans="1:12" ht="30" customHeight="1" thickBot="1" x14ac:dyDescent="0.4">
      <c r="A2" s="656" t="s">
        <v>96</v>
      </c>
      <c r="B2" s="656"/>
      <c r="C2" s="656"/>
      <c r="D2" s="656"/>
      <c r="E2" s="656"/>
      <c r="F2" s="656"/>
      <c r="G2" s="656"/>
      <c r="H2" s="656"/>
      <c r="I2" s="656"/>
      <c r="K2" s="38"/>
      <c r="L2" s="38"/>
    </row>
    <row r="3" spans="1:12" s="2" customFormat="1" ht="30" customHeight="1" x14ac:dyDescent="0.3"/>
    <row r="4" spans="1:12" s="3" customFormat="1" ht="30" customHeight="1" x14ac:dyDescent="0.3">
      <c r="A4" s="655" t="s">
        <v>3</v>
      </c>
      <c r="B4" s="655"/>
      <c r="C4" s="4" t="s">
        <v>0</v>
      </c>
      <c r="D4" s="22"/>
      <c r="E4" s="4" t="s">
        <v>1</v>
      </c>
      <c r="F4" s="22"/>
      <c r="G4" s="4" t="s">
        <v>2</v>
      </c>
      <c r="H4" s="22"/>
      <c r="I4" s="4" t="s">
        <v>1</v>
      </c>
      <c r="K4" s="74" t="s">
        <v>139</v>
      </c>
      <c r="L4" s="186" t="s">
        <v>354</v>
      </c>
    </row>
    <row r="5" spans="1:12" ht="30" customHeight="1" x14ac:dyDescent="0.3">
      <c r="A5" s="6"/>
      <c r="B5" s="6"/>
      <c r="C5" s="7">
        <v>2023</v>
      </c>
      <c r="D5" s="23"/>
      <c r="E5" s="7">
        <v>2024</v>
      </c>
      <c r="F5" s="23"/>
      <c r="G5" s="7">
        <v>2024</v>
      </c>
      <c r="H5" s="23"/>
      <c r="I5" s="7">
        <v>2025</v>
      </c>
      <c r="K5" s="73">
        <v>2020</v>
      </c>
      <c r="L5" s="191" t="s">
        <v>355</v>
      </c>
    </row>
    <row r="6" spans="1:12" ht="30" customHeight="1" x14ac:dyDescent="0.3">
      <c r="A6" s="655" t="s">
        <v>96</v>
      </c>
      <c r="B6" s="655"/>
      <c r="C6" s="45"/>
      <c r="D6" s="46"/>
      <c r="E6" s="45"/>
      <c r="F6" s="46"/>
      <c r="G6" s="45"/>
      <c r="H6" s="46"/>
      <c r="I6" s="45"/>
      <c r="K6" s="72"/>
      <c r="L6" s="181"/>
    </row>
    <row r="7" spans="1:12" s="2" customFormat="1" ht="30" customHeight="1" x14ac:dyDescent="0.3">
      <c r="B7" s="8" t="s">
        <v>316</v>
      </c>
      <c r="C7" s="113">
        <v>31.9</v>
      </c>
      <c r="D7" s="16"/>
      <c r="E7" s="113">
        <v>0</v>
      </c>
      <c r="F7" s="16"/>
      <c r="G7" s="113">
        <v>31.9</v>
      </c>
      <c r="H7" s="16"/>
      <c r="I7" s="113">
        <v>0</v>
      </c>
      <c r="K7" s="221">
        <v>0</v>
      </c>
      <c r="L7" s="77"/>
    </row>
    <row r="8" spans="1:12" s="2" customFormat="1" ht="30" customHeight="1" x14ac:dyDescent="0.3">
      <c r="B8" s="10" t="s">
        <v>317</v>
      </c>
      <c r="C8" s="115">
        <v>0</v>
      </c>
      <c r="D8" s="17"/>
      <c r="E8" s="115">
        <v>0</v>
      </c>
      <c r="F8" s="17"/>
      <c r="G8" s="115">
        <v>0</v>
      </c>
      <c r="H8" s="17"/>
      <c r="I8" s="115">
        <v>0</v>
      </c>
      <c r="K8" s="222">
        <v>0</v>
      </c>
      <c r="L8" s="100"/>
    </row>
    <row r="9" spans="1:12" s="2" customFormat="1" ht="30" customHeight="1" x14ac:dyDescent="0.3">
      <c r="A9" s="64"/>
      <c r="B9" s="10" t="s">
        <v>318</v>
      </c>
      <c r="C9" s="115">
        <v>2842.31</v>
      </c>
      <c r="D9" s="17"/>
      <c r="E9" s="115">
        <v>3500</v>
      </c>
      <c r="F9" s="17"/>
      <c r="G9" s="115">
        <v>3500</v>
      </c>
      <c r="H9" s="17"/>
      <c r="I9" s="115">
        <v>3500</v>
      </c>
      <c r="K9" s="222">
        <v>0</v>
      </c>
      <c r="L9" s="100"/>
    </row>
    <row r="10" spans="1:12" s="2" customFormat="1" ht="30" customHeight="1" x14ac:dyDescent="0.3">
      <c r="A10" s="64"/>
      <c r="B10" s="475" t="s">
        <v>766</v>
      </c>
      <c r="C10" s="115">
        <v>36576.239999999998</v>
      </c>
      <c r="D10" s="17"/>
      <c r="E10" s="115">
        <v>0</v>
      </c>
      <c r="F10" s="17"/>
      <c r="G10" s="115">
        <v>20357.330000000002</v>
      </c>
      <c r="H10" s="17"/>
      <c r="I10" s="115">
        <v>45000</v>
      </c>
      <c r="K10" s="222"/>
      <c r="L10" s="100"/>
    </row>
    <row r="11" spans="1:12" s="2" customFormat="1" ht="30" customHeight="1" x14ac:dyDescent="0.3">
      <c r="B11" s="10" t="s">
        <v>319</v>
      </c>
      <c r="C11" s="115">
        <v>0</v>
      </c>
      <c r="D11" s="17"/>
      <c r="E11" s="115">
        <v>0</v>
      </c>
      <c r="F11" s="17"/>
      <c r="G11" s="115">
        <v>48</v>
      </c>
      <c r="H11" s="17"/>
      <c r="I11" s="115">
        <v>0</v>
      </c>
      <c r="K11" s="222">
        <v>0</v>
      </c>
      <c r="L11" s="100"/>
    </row>
    <row r="12" spans="1:12" s="2" customFormat="1" ht="30" customHeight="1" x14ac:dyDescent="0.3">
      <c r="B12" s="10" t="s">
        <v>320</v>
      </c>
      <c r="C12" s="115">
        <v>2418.62</v>
      </c>
      <c r="D12" s="17"/>
      <c r="E12" s="115">
        <v>2500</v>
      </c>
      <c r="F12" s="17"/>
      <c r="G12" s="115">
        <v>0</v>
      </c>
      <c r="H12" s="17"/>
      <c r="I12" s="115">
        <v>2500</v>
      </c>
      <c r="K12" s="222">
        <v>0</v>
      </c>
      <c r="L12" s="100"/>
    </row>
    <row r="13" spans="1:12" s="2" customFormat="1" ht="30" customHeight="1" x14ac:dyDescent="0.3">
      <c r="B13" s="10" t="s">
        <v>321</v>
      </c>
      <c r="C13" s="115">
        <v>4287.5</v>
      </c>
      <c r="D13" s="17"/>
      <c r="E13" s="115">
        <v>0</v>
      </c>
      <c r="F13" s="17"/>
      <c r="G13" s="115">
        <v>600</v>
      </c>
      <c r="H13" s="17"/>
      <c r="I13" s="115">
        <v>1000</v>
      </c>
      <c r="K13" s="222">
        <v>0</v>
      </c>
      <c r="L13" s="100"/>
    </row>
    <row r="14" spans="1:12" s="2" customFormat="1" ht="30" customHeight="1" x14ac:dyDescent="0.3">
      <c r="B14" s="10" t="s">
        <v>322</v>
      </c>
      <c r="C14" s="115">
        <v>0</v>
      </c>
      <c r="D14" s="17"/>
      <c r="E14" s="115">
        <v>0</v>
      </c>
      <c r="F14" s="17"/>
      <c r="G14" s="115">
        <v>0</v>
      </c>
      <c r="H14" s="17"/>
      <c r="I14" s="115">
        <v>0</v>
      </c>
      <c r="K14" s="222">
        <v>0</v>
      </c>
      <c r="L14" s="100"/>
    </row>
    <row r="15" spans="1:12" s="2" customFormat="1" ht="30" customHeight="1" x14ac:dyDescent="0.3">
      <c r="B15" s="10" t="s">
        <v>323</v>
      </c>
      <c r="C15" s="115">
        <v>0</v>
      </c>
      <c r="D15" s="17"/>
      <c r="E15" s="115">
        <v>0</v>
      </c>
      <c r="F15" s="17"/>
      <c r="G15" s="115">
        <v>346</v>
      </c>
      <c r="H15" s="17"/>
      <c r="I15" s="115">
        <v>0</v>
      </c>
      <c r="K15" s="222">
        <v>0</v>
      </c>
      <c r="L15" s="100"/>
    </row>
    <row r="16" spans="1:12" s="2" customFormat="1" ht="30" customHeight="1" x14ac:dyDescent="0.3">
      <c r="B16" s="10" t="s">
        <v>324</v>
      </c>
      <c r="C16" s="115">
        <v>0</v>
      </c>
      <c r="D16" s="17"/>
      <c r="E16" s="115">
        <v>0</v>
      </c>
      <c r="F16" s="17"/>
      <c r="G16" s="115">
        <v>0</v>
      </c>
      <c r="H16" s="17"/>
      <c r="I16" s="115">
        <v>0</v>
      </c>
      <c r="K16" s="222">
        <v>0</v>
      </c>
      <c r="L16" s="100"/>
    </row>
    <row r="17" spans="1:12" s="2" customFormat="1" ht="30" customHeight="1" thickBot="1" x14ac:dyDescent="0.35">
      <c r="B17" s="8" t="s">
        <v>403</v>
      </c>
      <c r="C17" s="116">
        <v>250000</v>
      </c>
      <c r="D17" s="18"/>
      <c r="E17" s="116">
        <v>250000</v>
      </c>
      <c r="F17" s="18"/>
      <c r="G17" s="116">
        <v>250000</v>
      </c>
      <c r="H17" s="18"/>
      <c r="I17" s="116">
        <v>250000</v>
      </c>
      <c r="K17" s="223">
        <v>0</v>
      </c>
      <c r="L17" s="78"/>
    </row>
    <row r="18" spans="1:12" s="5" customFormat="1" ht="30" customHeight="1" x14ac:dyDescent="0.3">
      <c r="A18" s="655" t="s">
        <v>6</v>
      </c>
      <c r="B18" s="655"/>
      <c r="C18" s="164">
        <f>SUM(C7:C17)</f>
        <v>296156.57</v>
      </c>
      <c r="D18" s="25"/>
      <c r="E18" s="164">
        <f>SUM(E7:E17)</f>
        <v>256000</v>
      </c>
      <c r="F18" s="25"/>
      <c r="G18" s="164">
        <f>SUM(G7:G17)</f>
        <v>274883.23</v>
      </c>
      <c r="H18" s="25"/>
      <c r="I18" s="164">
        <f>SUM(I7:I17)</f>
        <v>302000</v>
      </c>
      <c r="K18" s="240">
        <f>SUM(K7:K17)</f>
        <v>0</v>
      </c>
      <c r="L18" s="189"/>
    </row>
    <row r="19" spans="1:12" s="5" customFormat="1" ht="30" customHeight="1" thickBot="1" x14ac:dyDescent="0.35">
      <c r="B19" s="32" t="s">
        <v>7</v>
      </c>
      <c r="C19" s="119">
        <v>558828.92000000004</v>
      </c>
      <c r="D19" s="33"/>
      <c r="E19" s="119">
        <v>624969</v>
      </c>
      <c r="F19" s="33"/>
      <c r="G19" s="119">
        <v>571359.94999999995</v>
      </c>
      <c r="H19" s="33"/>
      <c r="I19" s="119">
        <v>625000</v>
      </c>
      <c r="K19" s="235">
        <v>0</v>
      </c>
      <c r="L19" s="180"/>
    </row>
    <row r="20" spans="1:12" s="5" customFormat="1" ht="30" customHeight="1" x14ac:dyDescent="0.3">
      <c r="A20" s="661" t="s">
        <v>88</v>
      </c>
      <c r="B20" s="661"/>
      <c r="C20" s="118">
        <f>SUM(C18:C19)</f>
        <v>854985.49</v>
      </c>
      <c r="D20" s="21"/>
      <c r="E20" s="118">
        <f>SUM(E18:E19)</f>
        <v>880969</v>
      </c>
      <c r="F20" s="21"/>
      <c r="G20" s="118">
        <f>SUM(G18:G19)</f>
        <v>846243.17999999993</v>
      </c>
      <c r="H20" s="21"/>
      <c r="I20" s="118">
        <f>SUM(I18:I19)</f>
        <v>927000</v>
      </c>
      <c r="K20" s="224">
        <f>SUM(K18:K19)</f>
        <v>0</v>
      </c>
      <c r="L20" s="84"/>
    </row>
  </sheetData>
  <mergeCells count="5">
    <mergeCell ref="A2:I2"/>
    <mergeCell ref="A4:B4"/>
    <mergeCell ref="A18:B18"/>
    <mergeCell ref="A20:B20"/>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42</oddFoot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249977111117893"/>
  </sheetPr>
  <dimension ref="A2:O28"/>
  <sheetViews>
    <sheetView topLeftCell="A10" zoomScale="80" zoomScaleNormal="80" workbookViewId="0">
      <selection activeCell="I26" sqref="I26"/>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56" t="s">
        <v>96</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4</v>
      </c>
      <c r="B4" s="655"/>
      <c r="C4" s="4" t="s">
        <v>0</v>
      </c>
      <c r="D4" s="22"/>
      <c r="E4" s="4" t="s">
        <v>1</v>
      </c>
      <c r="F4" s="22"/>
      <c r="G4" s="4" t="s">
        <v>2</v>
      </c>
      <c r="H4" s="22"/>
      <c r="I4" s="4" t="s">
        <v>1</v>
      </c>
      <c r="K4" s="74" t="s">
        <v>139</v>
      </c>
      <c r="L4" s="6" t="s">
        <v>354</v>
      </c>
      <c r="M4" s="118"/>
      <c r="N4" s="118"/>
      <c r="O4" s="118"/>
    </row>
    <row r="5" spans="1:15" ht="30" customHeight="1" x14ac:dyDescent="0.3">
      <c r="A5" s="6"/>
      <c r="B5" s="6"/>
      <c r="C5" s="7">
        <v>2023</v>
      </c>
      <c r="D5" s="23"/>
      <c r="E5" s="7">
        <v>2024</v>
      </c>
      <c r="F5" s="23"/>
      <c r="G5" s="7">
        <v>2024</v>
      </c>
      <c r="H5" s="23"/>
      <c r="I5" s="7">
        <v>2025</v>
      </c>
      <c r="K5" s="73">
        <v>2020</v>
      </c>
      <c r="L5" s="198" t="s">
        <v>355</v>
      </c>
    </row>
    <row r="6" spans="1:15" ht="30" customHeight="1" x14ac:dyDescent="0.3">
      <c r="A6" s="655" t="s">
        <v>96</v>
      </c>
      <c r="B6" s="655"/>
      <c r="C6" s="6"/>
      <c r="D6" s="108"/>
      <c r="E6" s="6"/>
      <c r="F6" s="108"/>
      <c r="G6" s="6"/>
      <c r="H6" s="108"/>
      <c r="I6" s="6"/>
      <c r="K6" s="101"/>
    </row>
    <row r="7" spans="1:15" s="2" customFormat="1" ht="30" customHeight="1" x14ac:dyDescent="0.3">
      <c r="B7" s="8" t="s">
        <v>205</v>
      </c>
      <c r="C7" s="113">
        <v>31273.75</v>
      </c>
      <c r="D7" s="16"/>
      <c r="E7" s="113">
        <v>40000</v>
      </c>
      <c r="F7" s="16"/>
      <c r="G7" s="113">
        <v>40000</v>
      </c>
      <c r="H7" s="16"/>
      <c r="I7" s="113">
        <v>50000</v>
      </c>
      <c r="K7" s="222">
        <v>0</v>
      </c>
      <c r="L7" s="99">
        <f t="shared" ref="L7:L19" si="0">K7/I7</f>
        <v>0</v>
      </c>
      <c r="M7" s="400"/>
      <c r="N7" s="400"/>
      <c r="O7" s="400"/>
    </row>
    <row r="8" spans="1:15" s="2" customFormat="1" ht="30" customHeight="1" x14ac:dyDescent="0.3">
      <c r="B8" s="10" t="s">
        <v>206</v>
      </c>
      <c r="C8" s="115">
        <v>3670.14</v>
      </c>
      <c r="D8" s="17"/>
      <c r="E8" s="115">
        <v>15000</v>
      </c>
      <c r="F8" s="17"/>
      <c r="G8" s="115">
        <v>15000</v>
      </c>
      <c r="H8" s="17"/>
      <c r="I8" s="115">
        <v>15000</v>
      </c>
      <c r="K8" s="222">
        <v>0</v>
      </c>
      <c r="L8" s="99">
        <f t="shared" si="0"/>
        <v>0</v>
      </c>
      <c r="M8" s="400"/>
      <c r="N8" s="400"/>
      <c r="O8" s="400"/>
    </row>
    <row r="9" spans="1:15" s="2" customFormat="1" ht="30" customHeight="1" x14ac:dyDescent="0.3">
      <c r="B9" s="2" t="s">
        <v>489</v>
      </c>
      <c r="C9" s="115">
        <v>0</v>
      </c>
      <c r="D9" s="17"/>
      <c r="E9" s="115">
        <v>0</v>
      </c>
      <c r="F9" s="17"/>
      <c r="G9" s="115">
        <v>0</v>
      </c>
      <c r="H9" s="17"/>
      <c r="I9" s="115">
        <v>0</v>
      </c>
      <c r="K9" s="222"/>
      <c r="L9" s="99"/>
      <c r="M9" s="400"/>
      <c r="N9" s="400"/>
      <c r="O9" s="400"/>
    </row>
    <row r="10" spans="1:15" s="2" customFormat="1" ht="24.95" customHeight="1" x14ac:dyDescent="0.3">
      <c r="B10" s="10" t="s">
        <v>406</v>
      </c>
      <c r="C10" s="303"/>
      <c r="D10" s="305"/>
      <c r="E10" s="303"/>
      <c r="F10" s="305"/>
      <c r="G10" s="303"/>
      <c r="H10" s="305"/>
      <c r="I10" s="303"/>
      <c r="K10" s="222"/>
      <c r="L10" s="99"/>
      <c r="M10" s="400"/>
      <c r="N10" s="400"/>
      <c r="O10" s="400"/>
    </row>
    <row r="11" spans="1:15" s="2" customFormat="1" ht="34.9" customHeight="1" x14ac:dyDescent="0.3">
      <c r="B11" s="283" t="s">
        <v>746</v>
      </c>
      <c r="C11" s="115">
        <v>34494.15</v>
      </c>
      <c r="D11" s="17"/>
      <c r="E11" s="115">
        <v>52000</v>
      </c>
      <c r="F11" s="17"/>
      <c r="G11" s="115">
        <v>52000</v>
      </c>
      <c r="H11" s="17"/>
      <c r="I11" s="115">
        <v>52000</v>
      </c>
      <c r="K11" s="222">
        <v>0</v>
      </c>
      <c r="L11" s="99">
        <f t="shared" si="0"/>
        <v>0</v>
      </c>
      <c r="M11" s="400"/>
      <c r="N11" s="400"/>
      <c r="O11" s="400"/>
    </row>
    <row r="12" spans="1:15" s="2" customFormat="1" ht="30" customHeight="1" x14ac:dyDescent="0.3">
      <c r="B12" s="286" t="s">
        <v>422</v>
      </c>
      <c r="C12" s="115">
        <v>235.7</v>
      </c>
      <c r="D12" s="17"/>
      <c r="E12" s="115">
        <v>20000</v>
      </c>
      <c r="F12" s="17"/>
      <c r="G12" s="115">
        <v>20000</v>
      </c>
      <c r="H12" s="17"/>
      <c r="I12" s="115">
        <v>10000</v>
      </c>
      <c r="K12" s="222"/>
      <c r="L12" s="99"/>
      <c r="M12" s="400"/>
      <c r="N12" s="400"/>
      <c r="O12" s="400"/>
    </row>
    <row r="13" spans="1:15" s="2" customFormat="1" ht="30" customHeight="1" x14ac:dyDescent="0.3">
      <c r="B13" s="10" t="s">
        <v>207</v>
      </c>
      <c r="C13" s="115">
        <v>18705.64</v>
      </c>
      <c r="D13" s="17"/>
      <c r="E13" s="115">
        <v>20000</v>
      </c>
      <c r="F13" s="17"/>
      <c r="G13" s="115">
        <v>20000</v>
      </c>
      <c r="H13" s="17"/>
      <c r="I13" s="115">
        <v>20000</v>
      </c>
      <c r="K13" s="222">
        <v>0</v>
      </c>
      <c r="L13" s="99">
        <f t="shared" si="0"/>
        <v>0</v>
      </c>
      <c r="M13" s="400"/>
      <c r="N13" s="400"/>
      <c r="O13" s="400"/>
    </row>
    <row r="14" spans="1:15" s="2" customFormat="1" ht="24.95" customHeight="1" x14ac:dyDescent="0.3">
      <c r="B14" s="10" t="s">
        <v>362</v>
      </c>
      <c r="C14" s="303"/>
      <c r="D14" s="305"/>
      <c r="E14" s="303"/>
      <c r="F14" s="305"/>
      <c r="G14" s="303"/>
      <c r="H14" s="305"/>
      <c r="I14" s="303"/>
      <c r="K14" s="226"/>
      <c r="L14" s="207"/>
      <c r="M14" s="400"/>
      <c r="N14" s="400"/>
      <c r="O14" s="400"/>
    </row>
    <row r="15" spans="1:15" s="2" customFormat="1" ht="30" customHeight="1" x14ac:dyDescent="0.3">
      <c r="B15" s="287" t="s">
        <v>476</v>
      </c>
      <c r="C15" s="115">
        <v>10913.58</v>
      </c>
      <c r="D15" s="17"/>
      <c r="E15" s="115">
        <v>15000</v>
      </c>
      <c r="F15" s="17"/>
      <c r="G15" s="115">
        <v>15000</v>
      </c>
      <c r="H15" s="17"/>
      <c r="I15" s="115">
        <v>18000</v>
      </c>
      <c r="K15" s="222">
        <v>0</v>
      </c>
      <c r="L15" s="99"/>
      <c r="M15" s="400"/>
      <c r="N15" s="400"/>
      <c r="O15" s="400"/>
    </row>
    <row r="16" spans="1:15" s="2" customFormat="1" ht="30" customHeight="1" x14ac:dyDescent="0.3">
      <c r="B16" s="287" t="s">
        <v>477</v>
      </c>
      <c r="C16" s="115">
        <v>4208.25</v>
      </c>
      <c r="D16" s="17"/>
      <c r="E16" s="115">
        <v>7500</v>
      </c>
      <c r="F16" s="17"/>
      <c r="G16" s="115">
        <v>7500</v>
      </c>
      <c r="H16" s="17"/>
      <c r="I16" s="115">
        <v>8500</v>
      </c>
      <c r="K16" s="222">
        <v>0</v>
      </c>
      <c r="L16" s="99">
        <f t="shared" si="0"/>
        <v>0</v>
      </c>
      <c r="M16" s="400"/>
      <c r="N16" s="400"/>
      <c r="O16" s="400"/>
    </row>
    <row r="17" spans="1:15" s="2" customFormat="1" ht="30" customHeight="1" x14ac:dyDescent="0.3">
      <c r="B17" s="287" t="s">
        <v>688</v>
      </c>
      <c r="C17" s="115">
        <v>2524.12</v>
      </c>
      <c r="D17" s="17"/>
      <c r="E17" s="115">
        <v>6600</v>
      </c>
      <c r="F17" s="17"/>
      <c r="G17" s="115">
        <v>6600</v>
      </c>
      <c r="H17" s="17"/>
      <c r="I17" s="115">
        <v>6600</v>
      </c>
      <c r="K17" s="222">
        <v>0</v>
      </c>
      <c r="L17" s="99"/>
      <c r="M17" s="400"/>
      <c r="N17" s="400"/>
      <c r="O17" s="400"/>
    </row>
    <row r="18" spans="1:15" s="2" customFormat="1" ht="30" customHeight="1" x14ac:dyDescent="0.3">
      <c r="B18" s="2" t="s">
        <v>434</v>
      </c>
      <c r="C18" s="114"/>
      <c r="D18" s="17"/>
      <c r="E18" s="115">
        <v>0</v>
      </c>
      <c r="F18" s="17"/>
      <c r="G18" s="115">
        <v>0</v>
      </c>
      <c r="H18" s="17"/>
      <c r="I18" s="115"/>
      <c r="K18" s="222"/>
      <c r="L18" s="99"/>
      <c r="M18" s="400"/>
      <c r="N18" s="400"/>
      <c r="O18" s="400"/>
    </row>
    <row r="19" spans="1:15" s="2" customFormat="1" ht="30" customHeight="1" x14ac:dyDescent="0.3">
      <c r="B19" s="10" t="s">
        <v>208</v>
      </c>
      <c r="C19" s="115">
        <v>14711.68</v>
      </c>
      <c r="D19" s="17"/>
      <c r="E19" s="115">
        <v>50000</v>
      </c>
      <c r="F19" s="17"/>
      <c r="G19" s="115">
        <v>50000</v>
      </c>
      <c r="H19" s="17"/>
      <c r="I19" s="115">
        <v>200000</v>
      </c>
      <c r="K19" s="222">
        <v>0</v>
      </c>
      <c r="L19" s="99">
        <f t="shared" si="0"/>
        <v>0</v>
      </c>
      <c r="M19" s="400"/>
      <c r="N19" s="400"/>
      <c r="O19" s="400"/>
    </row>
    <row r="20" spans="1:15" s="2" customFormat="1" ht="30" customHeight="1" x14ac:dyDescent="0.3">
      <c r="B20" s="10" t="s">
        <v>209</v>
      </c>
      <c r="C20" s="115">
        <v>0</v>
      </c>
      <c r="D20" s="17"/>
      <c r="E20" s="115">
        <v>5000</v>
      </c>
      <c r="F20" s="17"/>
      <c r="G20" s="115">
        <v>5000</v>
      </c>
      <c r="H20" s="17"/>
      <c r="I20" s="115">
        <v>5000</v>
      </c>
      <c r="K20" s="222">
        <v>0</v>
      </c>
      <c r="L20" s="99">
        <f>K20/I20</f>
        <v>0</v>
      </c>
      <c r="M20" s="400"/>
      <c r="N20" s="400"/>
      <c r="O20" s="400"/>
    </row>
    <row r="21" spans="1:15" s="2" customFormat="1" ht="30" customHeight="1" x14ac:dyDescent="0.3">
      <c r="B21" s="10" t="s">
        <v>210</v>
      </c>
      <c r="C21" s="115">
        <v>2140.6</v>
      </c>
      <c r="D21" s="17"/>
      <c r="E21" s="115">
        <v>2000</v>
      </c>
      <c r="F21" s="17"/>
      <c r="G21" s="115">
        <v>2000</v>
      </c>
      <c r="H21" s="17"/>
      <c r="I21" s="115">
        <v>2000</v>
      </c>
      <c r="K21" s="222"/>
      <c r="L21" s="99"/>
      <c r="M21" s="400"/>
      <c r="N21" s="400"/>
      <c r="O21" s="400"/>
    </row>
    <row r="22" spans="1:15" s="2" customFormat="1" ht="24.95" customHeight="1" x14ac:dyDescent="0.3">
      <c r="B22" s="10" t="s">
        <v>307</v>
      </c>
      <c r="C22" s="303"/>
      <c r="D22" s="305"/>
      <c r="E22" s="303"/>
      <c r="F22" s="305"/>
      <c r="G22" s="303"/>
      <c r="H22" s="305"/>
      <c r="I22" s="303"/>
      <c r="K22" s="226"/>
      <c r="L22" s="207"/>
      <c r="M22" s="400"/>
      <c r="N22" s="400"/>
      <c r="O22" s="400"/>
    </row>
    <row r="23" spans="1:15" s="2" customFormat="1" ht="30" customHeight="1" x14ac:dyDescent="0.3">
      <c r="B23" s="287" t="s">
        <v>478</v>
      </c>
      <c r="C23" s="115">
        <v>547.62</v>
      </c>
      <c r="D23" s="17"/>
      <c r="E23" s="115">
        <v>100</v>
      </c>
      <c r="F23" s="17"/>
      <c r="G23" s="115">
        <v>100</v>
      </c>
      <c r="H23" s="17"/>
      <c r="I23" s="115">
        <v>6000</v>
      </c>
      <c r="K23" s="228">
        <v>0</v>
      </c>
      <c r="L23" s="210">
        <f t="shared" ref="L23:L24" si="1">K23/I23</f>
        <v>0</v>
      </c>
      <c r="M23" s="400"/>
      <c r="N23" s="400"/>
      <c r="O23" s="400"/>
    </row>
    <row r="24" spans="1:15" s="2" customFormat="1" ht="30" customHeight="1" thickBot="1" x14ac:dyDescent="0.35">
      <c r="B24" s="10" t="s">
        <v>296</v>
      </c>
      <c r="C24" s="170">
        <v>3210</v>
      </c>
      <c r="D24" s="30"/>
      <c r="E24" s="170">
        <v>3000</v>
      </c>
      <c r="F24" s="30"/>
      <c r="G24" s="170">
        <v>3000</v>
      </c>
      <c r="H24" s="30"/>
      <c r="I24" s="170">
        <v>3000</v>
      </c>
      <c r="K24" s="223">
        <v>0</v>
      </c>
      <c r="L24" s="78">
        <f t="shared" si="1"/>
        <v>0</v>
      </c>
      <c r="M24" s="400"/>
      <c r="N24" s="400"/>
      <c r="O24" s="400"/>
    </row>
    <row r="25" spans="1:15" s="3" customFormat="1" ht="30" customHeight="1" x14ac:dyDescent="0.3">
      <c r="A25" s="672" t="s">
        <v>90</v>
      </c>
      <c r="B25" s="672"/>
      <c r="C25" s="164">
        <f>SUM(C7:C24)</f>
        <v>126635.23000000001</v>
      </c>
      <c r="D25" s="25"/>
      <c r="E25" s="164">
        <f>SUM(E7:E24)</f>
        <v>236200</v>
      </c>
      <c r="F25" s="25"/>
      <c r="G25" s="164">
        <f>SUM(G7:G24)</f>
        <v>236200</v>
      </c>
      <c r="H25" s="25"/>
      <c r="I25" s="164">
        <f>SUM(I7:I24)</f>
        <v>396100</v>
      </c>
      <c r="K25" s="240">
        <f>SUM(K7:K24)</f>
        <v>0</v>
      </c>
      <c r="L25" s="203"/>
      <c r="M25" s="118"/>
      <c r="N25" s="118"/>
      <c r="O25" s="118"/>
    </row>
    <row r="26" spans="1:15" s="5" customFormat="1" ht="30" customHeight="1" thickBot="1" x14ac:dyDescent="0.35">
      <c r="B26" s="32" t="s">
        <v>87</v>
      </c>
      <c r="C26" s="119">
        <v>711977.58</v>
      </c>
      <c r="D26" s="33"/>
      <c r="E26" s="119">
        <v>558828.92000000004</v>
      </c>
      <c r="F26" s="33"/>
      <c r="G26" s="119">
        <v>558828.92000000004</v>
      </c>
      <c r="H26" s="33"/>
      <c r="I26" s="119">
        <f>SUM('48bPrecinct #4-Receipts p-42'!I20,-I25)</f>
        <v>530900</v>
      </c>
      <c r="K26" s="235">
        <v>0</v>
      </c>
      <c r="L26" s="180"/>
      <c r="M26" s="118"/>
      <c r="N26" s="118"/>
      <c r="O26" s="118"/>
    </row>
    <row r="27" spans="1:15" s="5" customFormat="1" ht="50.1" customHeight="1" x14ac:dyDescent="0.3">
      <c r="A27" s="661" t="s">
        <v>137</v>
      </c>
      <c r="B27" s="661"/>
      <c r="C27" s="118">
        <f>SUM(C25:C26)</f>
        <v>838612.80999999994</v>
      </c>
      <c r="D27" s="21"/>
      <c r="E27" s="118">
        <f>SUM(E25:E26)</f>
        <v>795028.92</v>
      </c>
      <c r="F27" s="21"/>
      <c r="G27" s="118">
        <f>SUM(G25:G26)</f>
        <v>795028.92</v>
      </c>
      <c r="H27" s="21"/>
      <c r="I27" s="118">
        <f>IF(SUM(I25:I26)=0,"",SUM(I25:I26))</f>
        <v>927000</v>
      </c>
      <c r="K27" s="224">
        <f>SUM(K25:K26)</f>
        <v>0</v>
      </c>
      <c r="L27" s="84"/>
      <c r="M27" s="118"/>
      <c r="N27" s="118"/>
      <c r="O27" s="118"/>
    </row>
    <row r="28" spans="1:15" s="5" customFormat="1" ht="30" customHeight="1" x14ac:dyDescent="0.3">
      <c r="M28" s="118"/>
      <c r="N28" s="118"/>
      <c r="O28" s="118"/>
    </row>
  </sheetData>
  <mergeCells count="5">
    <mergeCell ref="A2:I2"/>
    <mergeCell ref="A4:B4"/>
    <mergeCell ref="A25:B25"/>
    <mergeCell ref="A27:B27"/>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43</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5"/>
  <sheetViews>
    <sheetView topLeftCell="A16" workbookViewId="0">
      <selection sqref="A1:I1"/>
    </sheetView>
  </sheetViews>
  <sheetFormatPr defaultColWidth="9.140625" defaultRowHeight="15" x14ac:dyDescent="0.25"/>
  <cols>
    <col min="1" max="7" width="9.140625" style="1"/>
    <col min="8" max="8" width="9.140625" style="340"/>
    <col min="9" max="16384" width="9.140625" style="1"/>
  </cols>
  <sheetData>
    <row r="1" spans="1:9" ht="27.95" customHeight="1" x14ac:dyDescent="0.25">
      <c r="A1" s="581" t="s">
        <v>781</v>
      </c>
      <c r="B1" s="581"/>
      <c r="C1" s="581"/>
      <c r="D1" s="581"/>
      <c r="E1" s="581"/>
      <c r="F1" s="581"/>
      <c r="G1" s="581"/>
      <c r="H1" s="581"/>
      <c r="I1" s="581"/>
    </row>
    <row r="2" spans="1:9" ht="4.9000000000000004" customHeight="1" x14ac:dyDescent="0.25"/>
    <row r="3" spans="1:9" ht="18.75" customHeight="1" thickBot="1" x14ac:dyDescent="0.3">
      <c r="A3" s="582" t="s">
        <v>522</v>
      </c>
      <c r="B3" s="582"/>
      <c r="C3" s="582"/>
      <c r="D3" s="582"/>
      <c r="E3" s="582"/>
      <c r="F3" s="582"/>
      <c r="G3" s="582"/>
      <c r="H3" s="582"/>
      <c r="I3" s="582"/>
    </row>
    <row r="4" spans="1:9" s="47" customFormat="1" ht="4.9000000000000004" customHeight="1" x14ac:dyDescent="0.25">
      <c r="H4" s="341"/>
    </row>
    <row r="5" spans="1:9" s="47" customFormat="1" ht="18" customHeight="1" x14ac:dyDescent="0.25">
      <c r="A5" s="569" t="s">
        <v>622</v>
      </c>
      <c r="B5" s="569"/>
      <c r="C5" s="569"/>
      <c r="D5" s="569"/>
      <c r="E5" s="569"/>
      <c r="F5" s="569"/>
      <c r="G5" s="569"/>
      <c r="H5" s="569"/>
      <c r="I5" s="360" t="s">
        <v>591</v>
      </c>
    </row>
    <row r="6" spans="1:9" s="47" customFormat="1" ht="18" customHeight="1" x14ac:dyDescent="0.25">
      <c r="A6" s="569" t="s">
        <v>623</v>
      </c>
      <c r="B6" s="569"/>
      <c r="C6" s="569"/>
      <c r="D6" s="569"/>
      <c r="E6" s="569"/>
      <c r="F6" s="569"/>
      <c r="G6" s="569"/>
      <c r="H6" s="569"/>
      <c r="I6" s="360" t="s">
        <v>592</v>
      </c>
    </row>
    <row r="7" spans="1:9" s="47" customFormat="1" ht="18" customHeight="1" x14ac:dyDescent="0.25">
      <c r="A7" s="569" t="s">
        <v>624</v>
      </c>
      <c r="B7" s="569"/>
      <c r="C7" s="569"/>
      <c r="D7" s="569"/>
      <c r="E7" s="569"/>
      <c r="F7" s="569"/>
      <c r="G7" s="569"/>
      <c r="H7" s="569"/>
      <c r="I7" s="360" t="s">
        <v>593</v>
      </c>
    </row>
    <row r="8" spans="1:9" s="47" customFormat="1" ht="18" customHeight="1" x14ac:dyDescent="0.25">
      <c r="A8" s="569" t="s">
        <v>625</v>
      </c>
      <c r="B8" s="569"/>
      <c r="C8" s="569"/>
      <c r="D8" s="569"/>
      <c r="E8" s="569"/>
      <c r="F8" s="569"/>
      <c r="G8" s="569"/>
      <c r="H8" s="569"/>
      <c r="I8" s="360" t="s">
        <v>594</v>
      </c>
    </row>
    <row r="9" spans="1:9" s="47" customFormat="1" ht="18" customHeight="1" x14ac:dyDescent="0.25">
      <c r="A9" s="569" t="s">
        <v>626</v>
      </c>
      <c r="B9" s="569"/>
      <c r="C9" s="569"/>
      <c r="D9" s="569"/>
      <c r="E9" s="569"/>
      <c r="F9" s="569"/>
      <c r="G9" s="569"/>
      <c r="H9" s="569"/>
      <c r="I9" s="340">
        <v>1</v>
      </c>
    </row>
    <row r="10" spans="1:9" s="47" customFormat="1" ht="18" customHeight="1" x14ac:dyDescent="0.25">
      <c r="A10" s="569" t="s">
        <v>627</v>
      </c>
      <c r="B10" s="569"/>
      <c r="C10" s="569"/>
      <c r="D10" s="569"/>
      <c r="E10" s="569"/>
      <c r="F10" s="569"/>
      <c r="G10" s="569"/>
      <c r="H10" s="569"/>
      <c r="I10" s="340">
        <v>2</v>
      </c>
    </row>
    <row r="11" spans="1:9" s="47" customFormat="1" ht="18" customHeight="1" x14ac:dyDescent="0.25">
      <c r="A11" s="569" t="s">
        <v>628</v>
      </c>
      <c r="B11" s="569"/>
      <c r="C11" s="569"/>
      <c r="D11" s="569"/>
      <c r="E11" s="569"/>
      <c r="F11" s="569"/>
      <c r="G11" s="569"/>
      <c r="H11" s="569"/>
      <c r="I11" s="340">
        <v>3</v>
      </c>
    </row>
    <row r="12" spans="1:9" s="47" customFormat="1" ht="18" customHeight="1" x14ac:dyDescent="0.25">
      <c r="A12" s="569" t="s">
        <v>629</v>
      </c>
      <c r="B12" s="569"/>
      <c r="C12" s="569"/>
      <c r="D12" s="569"/>
      <c r="E12" s="569"/>
      <c r="F12" s="569"/>
      <c r="G12" s="569"/>
      <c r="H12" s="569"/>
      <c r="I12" s="340">
        <v>4</v>
      </c>
    </row>
    <row r="13" spans="1:9" s="47" customFormat="1" ht="18" customHeight="1" x14ac:dyDescent="0.25">
      <c r="A13" s="569" t="s">
        <v>630</v>
      </c>
      <c r="B13" s="569"/>
      <c r="C13" s="569"/>
      <c r="D13" s="569"/>
      <c r="E13" s="569"/>
      <c r="F13" s="569"/>
      <c r="G13" s="569"/>
      <c r="H13" s="569"/>
      <c r="I13" s="340">
        <v>5</v>
      </c>
    </row>
    <row r="14" spans="1:9" s="47" customFormat="1" ht="18" customHeight="1" x14ac:dyDescent="0.25">
      <c r="A14" s="569" t="s">
        <v>631</v>
      </c>
      <c r="B14" s="569"/>
      <c r="C14" s="569"/>
      <c r="D14" s="569"/>
      <c r="E14" s="569"/>
      <c r="F14" s="569"/>
      <c r="G14" s="569"/>
      <c r="H14" s="569"/>
      <c r="I14" s="340">
        <v>6</v>
      </c>
    </row>
    <row r="15" spans="1:9" s="47" customFormat="1" ht="18" customHeight="1" x14ac:dyDescent="0.25">
      <c r="A15" s="569" t="s">
        <v>632</v>
      </c>
      <c r="B15" s="569"/>
      <c r="C15" s="569"/>
      <c r="D15" s="569"/>
      <c r="E15" s="569"/>
      <c r="F15" s="569"/>
      <c r="G15" s="569"/>
      <c r="H15" s="569"/>
      <c r="I15" s="340">
        <v>7</v>
      </c>
    </row>
    <row r="16" spans="1:9" s="47" customFormat="1" ht="18" customHeight="1" x14ac:dyDescent="0.25">
      <c r="A16" s="569" t="s">
        <v>633</v>
      </c>
      <c r="B16" s="569"/>
      <c r="C16" s="569"/>
      <c r="D16" s="569"/>
      <c r="E16" s="569"/>
      <c r="F16" s="569"/>
      <c r="G16" s="569"/>
      <c r="H16" s="569"/>
      <c r="I16" s="340">
        <v>8</v>
      </c>
    </row>
    <row r="17" spans="1:9" s="47" customFormat="1" ht="18" customHeight="1" x14ac:dyDescent="0.25">
      <c r="A17" s="569" t="s">
        <v>634</v>
      </c>
      <c r="B17" s="569"/>
      <c r="C17" s="569"/>
      <c r="D17" s="569"/>
      <c r="E17" s="569"/>
      <c r="F17" s="569"/>
      <c r="G17" s="569"/>
      <c r="H17" s="569"/>
      <c r="I17" s="340">
        <v>9</v>
      </c>
    </row>
    <row r="18" spans="1:9" s="47" customFormat="1" ht="18" customHeight="1" x14ac:dyDescent="0.25">
      <c r="A18" s="569" t="s">
        <v>635</v>
      </c>
      <c r="B18" s="569"/>
      <c r="C18" s="569"/>
      <c r="D18" s="569"/>
      <c r="E18" s="569"/>
      <c r="F18" s="569"/>
      <c r="G18" s="569"/>
      <c r="H18" s="569"/>
      <c r="I18" s="340">
        <v>10</v>
      </c>
    </row>
    <row r="19" spans="1:9" s="47" customFormat="1" ht="18" customHeight="1" x14ac:dyDescent="0.25">
      <c r="A19" s="569" t="s">
        <v>636</v>
      </c>
      <c r="B19" s="569"/>
      <c r="C19" s="569"/>
      <c r="D19" s="569"/>
      <c r="E19" s="569"/>
      <c r="F19" s="569"/>
      <c r="G19" s="569"/>
      <c r="H19" s="569"/>
      <c r="I19" s="340">
        <v>11</v>
      </c>
    </row>
    <row r="20" spans="1:9" s="47" customFormat="1" ht="18" customHeight="1" x14ac:dyDescent="0.25">
      <c r="A20" s="580" t="s">
        <v>523</v>
      </c>
      <c r="B20" s="580"/>
      <c r="C20" s="580"/>
      <c r="D20" s="580"/>
      <c r="E20" s="580"/>
      <c r="F20" s="580"/>
      <c r="G20" s="580"/>
      <c r="H20" s="580"/>
      <c r="I20" s="340"/>
    </row>
    <row r="21" spans="1:9" s="47" customFormat="1" ht="18" customHeight="1" x14ac:dyDescent="0.25">
      <c r="A21" s="579" t="s">
        <v>637</v>
      </c>
      <c r="B21" s="579"/>
      <c r="C21" s="579"/>
      <c r="D21" s="579"/>
      <c r="E21" s="579"/>
      <c r="F21" s="579"/>
      <c r="G21" s="579"/>
      <c r="H21" s="579"/>
      <c r="I21" s="340">
        <v>12</v>
      </c>
    </row>
    <row r="22" spans="1:9" s="47" customFormat="1" ht="18" customHeight="1" x14ac:dyDescent="0.25">
      <c r="A22" s="579" t="s">
        <v>638</v>
      </c>
      <c r="B22" s="579"/>
      <c r="C22" s="579"/>
      <c r="D22" s="579"/>
      <c r="E22" s="579"/>
      <c r="F22" s="579"/>
      <c r="G22" s="579"/>
      <c r="H22" s="579"/>
      <c r="I22" s="340">
        <v>13</v>
      </c>
    </row>
    <row r="23" spans="1:9" s="47" customFormat="1" ht="18" customHeight="1" x14ac:dyDescent="0.25">
      <c r="A23" s="579" t="s">
        <v>639</v>
      </c>
      <c r="B23" s="579"/>
      <c r="C23" s="579"/>
      <c r="D23" s="579"/>
      <c r="E23" s="579"/>
      <c r="F23" s="579"/>
      <c r="G23" s="579"/>
      <c r="H23" s="579"/>
      <c r="I23" s="340">
        <v>14</v>
      </c>
    </row>
    <row r="24" spans="1:9" s="47" customFormat="1" ht="18" customHeight="1" x14ac:dyDescent="0.25">
      <c r="A24" s="579" t="s">
        <v>640</v>
      </c>
      <c r="B24" s="579"/>
      <c r="C24" s="579"/>
      <c r="D24" s="579"/>
      <c r="E24" s="579"/>
      <c r="F24" s="579"/>
      <c r="G24" s="579"/>
      <c r="H24" s="579"/>
      <c r="I24" s="340">
        <v>15</v>
      </c>
    </row>
    <row r="25" spans="1:9" s="47" customFormat="1" ht="18" customHeight="1" x14ac:dyDescent="0.25">
      <c r="A25" s="579" t="s">
        <v>641</v>
      </c>
      <c r="B25" s="579"/>
      <c r="C25" s="579"/>
      <c r="D25" s="579"/>
      <c r="E25" s="579"/>
      <c r="F25" s="579"/>
      <c r="G25" s="579"/>
      <c r="H25" s="579"/>
      <c r="I25" s="340">
        <v>16</v>
      </c>
    </row>
    <row r="26" spans="1:9" s="47" customFormat="1" ht="18" customHeight="1" x14ac:dyDescent="0.25">
      <c r="A26" s="579" t="s">
        <v>642</v>
      </c>
      <c r="B26" s="579"/>
      <c r="C26" s="579"/>
      <c r="D26" s="579"/>
      <c r="E26" s="579"/>
      <c r="F26" s="579"/>
      <c r="G26" s="579"/>
      <c r="H26" s="579"/>
      <c r="I26" s="340">
        <v>17</v>
      </c>
    </row>
    <row r="27" spans="1:9" s="47" customFormat="1" ht="18" customHeight="1" x14ac:dyDescent="0.25">
      <c r="A27" s="579" t="s">
        <v>643</v>
      </c>
      <c r="B27" s="579"/>
      <c r="C27" s="579"/>
      <c r="D27" s="579"/>
      <c r="E27" s="579"/>
      <c r="F27" s="579"/>
      <c r="G27" s="579"/>
      <c r="H27" s="579"/>
      <c r="I27" s="340">
        <v>18</v>
      </c>
    </row>
    <row r="28" spans="1:9" s="47" customFormat="1" ht="18" customHeight="1" x14ac:dyDescent="0.25">
      <c r="A28" s="579" t="s">
        <v>644</v>
      </c>
      <c r="B28" s="579"/>
      <c r="C28" s="579"/>
      <c r="D28" s="579"/>
      <c r="E28" s="579"/>
      <c r="F28" s="579"/>
      <c r="G28" s="579"/>
      <c r="H28" s="579"/>
      <c r="I28" s="340">
        <v>19</v>
      </c>
    </row>
    <row r="29" spans="1:9" s="47" customFormat="1" ht="18" customHeight="1" x14ac:dyDescent="0.25">
      <c r="A29" s="569" t="s">
        <v>645</v>
      </c>
      <c r="B29" s="569"/>
      <c r="C29" s="569"/>
      <c r="D29" s="569"/>
      <c r="E29" s="569"/>
      <c r="F29" s="569"/>
      <c r="G29" s="569"/>
      <c r="H29" s="569"/>
      <c r="I29" s="340">
        <v>20</v>
      </c>
    </row>
    <row r="30" spans="1:9" s="47" customFormat="1" ht="18" customHeight="1" x14ac:dyDescent="0.25">
      <c r="A30" s="569" t="s">
        <v>646</v>
      </c>
      <c r="B30" s="569"/>
      <c r="C30" s="569"/>
      <c r="D30" s="569"/>
      <c r="E30" s="569"/>
      <c r="F30" s="569"/>
      <c r="G30" s="569"/>
      <c r="H30" s="569"/>
      <c r="I30" s="340">
        <v>21</v>
      </c>
    </row>
    <row r="31" spans="1:9" s="47" customFormat="1" ht="18" customHeight="1" x14ac:dyDescent="0.25">
      <c r="A31" s="579" t="s">
        <v>647</v>
      </c>
      <c r="B31" s="579"/>
      <c r="C31" s="579"/>
      <c r="D31" s="579"/>
      <c r="E31" s="579"/>
      <c r="F31" s="579"/>
      <c r="G31" s="579"/>
      <c r="H31" s="579"/>
      <c r="I31" s="340">
        <v>22</v>
      </c>
    </row>
    <row r="32" spans="1:9" s="47" customFormat="1" ht="18" customHeight="1" x14ac:dyDescent="0.25">
      <c r="A32" s="579" t="s">
        <v>648</v>
      </c>
      <c r="B32" s="579"/>
      <c r="C32" s="579"/>
      <c r="D32" s="579"/>
      <c r="E32" s="579"/>
      <c r="F32" s="579"/>
      <c r="G32" s="579"/>
      <c r="H32" s="579"/>
      <c r="I32" s="340">
        <v>23</v>
      </c>
    </row>
    <row r="33" spans="1:9" s="47" customFormat="1" ht="18" customHeight="1" x14ac:dyDescent="0.25">
      <c r="A33" s="579" t="s">
        <v>649</v>
      </c>
      <c r="B33" s="579"/>
      <c r="C33" s="579"/>
      <c r="D33" s="579"/>
      <c r="E33" s="579"/>
      <c r="F33" s="579"/>
      <c r="G33" s="579"/>
      <c r="H33" s="579"/>
      <c r="I33" s="360">
        <v>24</v>
      </c>
    </row>
    <row r="34" spans="1:9" s="47" customFormat="1" ht="18" customHeight="1" x14ac:dyDescent="0.25">
      <c r="A34" s="579" t="s">
        <v>650</v>
      </c>
      <c r="B34" s="579"/>
      <c r="C34" s="579"/>
      <c r="D34" s="579"/>
      <c r="E34" s="579"/>
      <c r="F34" s="579"/>
      <c r="G34" s="579"/>
      <c r="H34" s="579"/>
      <c r="I34" s="360">
        <v>25</v>
      </c>
    </row>
    <row r="35" spans="1:9" s="47" customFormat="1" ht="18" customHeight="1" x14ac:dyDescent="0.25">
      <c r="A35" s="579" t="s">
        <v>651</v>
      </c>
      <c r="B35" s="579"/>
      <c r="C35" s="579"/>
      <c r="D35" s="579"/>
      <c r="E35" s="579"/>
      <c r="F35" s="579"/>
      <c r="G35" s="579"/>
      <c r="H35" s="579"/>
      <c r="I35" s="360">
        <v>26</v>
      </c>
    </row>
    <row r="36" spans="1:9" s="47" customFormat="1" ht="18" customHeight="1" x14ac:dyDescent="0.25">
      <c r="A36" s="579" t="s">
        <v>652</v>
      </c>
      <c r="B36" s="579"/>
      <c r="C36" s="579"/>
      <c r="D36" s="579"/>
      <c r="E36" s="579"/>
      <c r="F36" s="579"/>
      <c r="G36" s="579"/>
      <c r="H36" s="579"/>
      <c r="I36" s="360">
        <v>27</v>
      </c>
    </row>
    <row r="37" spans="1:9" s="47" customFormat="1" ht="18" customHeight="1" x14ac:dyDescent="0.25">
      <c r="A37" s="579" t="s">
        <v>653</v>
      </c>
      <c r="B37" s="579"/>
      <c r="C37" s="579"/>
      <c r="D37" s="579"/>
      <c r="E37" s="579"/>
      <c r="F37" s="579"/>
      <c r="G37" s="579"/>
      <c r="H37" s="579"/>
      <c r="I37" s="360">
        <v>28</v>
      </c>
    </row>
    <row r="38" spans="1:9" s="47" customFormat="1" ht="18" customHeight="1" x14ac:dyDescent="0.25">
      <c r="A38" s="579" t="s">
        <v>654</v>
      </c>
      <c r="B38" s="579"/>
      <c r="C38" s="579"/>
      <c r="D38" s="579"/>
      <c r="E38" s="579"/>
      <c r="F38" s="579"/>
      <c r="G38" s="579"/>
      <c r="H38" s="579"/>
      <c r="I38" s="360">
        <v>29</v>
      </c>
    </row>
    <row r="39" spans="1:9" s="47" customFormat="1" ht="18" customHeight="1" x14ac:dyDescent="0.25">
      <c r="H39" s="341"/>
    </row>
    <row r="40" spans="1:9" s="47" customFormat="1" ht="18" customHeight="1" x14ac:dyDescent="0.25">
      <c r="H40" s="341"/>
    </row>
    <row r="41" spans="1:9" s="47" customFormat="1" ht="18" customHeight="1" x14ac:dyDescent="0.25">
      <c r="H41" s="341"/>
    </row>
    <row r="42" spans="1:9" s="47" customFormat="1" ht="18" customHeight="1" x14ac:dyDescent="0.25">
      <c r="H42" s="341"/>
    </row>
    <row r="43" spans="1:9" s="47" customFormat="1" ht="18" customHeight="1" x14ac:dyDescent="0.25">
      <c r="H43" s="341"/>
    </row>
    <row r="44" spans="1:9" s="47" customFormat="1" ht="18" customHeight="1" x14ac:dyDescent="0.25">
      <c r="H44" s="341"/>
    </row>
    <row r="45" spans="1:9" s="47" customFormat="1" ht="18" customHeight="1" x14ac:dyDescent="0.25">
      <c r="H45" s="341"/>
    </row>
    <row r="46" spans="1:9" s="47" customFormat="1" ht="18" customHeight="1" x14ac:dyDescent="0.25">
      <c r="H46" s="341"/>
    </row>
    <row r="47" spans="1:9" s="47" customFormat="1" ht="18" customHeight="1" x14ac:dyDescent="0.25">
      <c r="H47" s="341"/>
    </row>
    <row r="48" spans="1:9" s="47" customFormat="1" ht="18" customHeight="1" x14ac:dyDescent="0.25">
      <c r="E48" s="383"/>
      <c r="H48" s="341"/>
    </row>
    <row r="49" spans="8:8" s="47" customFormat="1" ht="18" customHeight="1" x14ac:dyDescent="0.25">
      <c r="H49" s="341"/>
    </row>
    <row r="50" spans="8:8" s="47" customFormat="1" ht="18" customHeight="1" x14ac:dyDescent="0.25">
      <c r="H50" s="341"/>
    </row>
    <row r="51" spans="8:8" s="47" customFormat="1" ht="18" customHeight="1" x14ac:dyDescent="0.25">
      <c r="H51" s="341"/>
    </row>
    <row r="52" spans="8:8" s="47" customFormat="1" ht="18" customHeight="1" x14ac:dyDescent="0.25">
      <c r="H52" s="341"/>
    </row>
    <row r="53" spans="8:8" s="47" customFormat="1" ht="18" customHeight="1" x14ac:dyDescent="0.25">
      <c r="H53" s="341"/>
    </row>
    <row r="54" spans="8:8" s="47" customFormat="1" ht="18" customHeight="1" x14ac:dyDescent="0.25">
      <c r="H54" s="341"/>
    </row>
    <row r="55" spans="8:8" s="47" customFormat="1" ht="18" customHeight="1" x14ac:dyDescent="0.25">
      <c r="H55" s="341"/>
    </row>
    <row r="56" spans="8:8" s="47" customFormat="1" ht="18" customHeight="1" x14ac:dyDescent="0.25">
      <c r="H56" s="341"/>
    </row>
    <row r="57" spans="8:8" s="47" customFormat="1" ht="18" customHeight="1" x14ac:dyDescent="0.25">
      <c r="H57" s="341"/>
    </row>
    <row r="58" spans="8:8" s="47" customFormat="1" ht="18" customHeight="1" x14ac:dyDescent="0.25">
      <c r="H58" s="341"/>
    </row>
    <row r="59" spans="8:8" s="47" customFormat="1" ht="18" customHeight="1" x14ac:dyDescent="0.25">
      <c r="H59" s="341"/>
    </row>
    <row r="60" spans="8:8" s="47" customFormat="1" ht="18" customHeight="1" x14ac:dyDescent="0.25">
      <c r="H60" s="341"/>
    </row>
    <row r="61" spans="8:8" s="47" customFormat="1" ht="15.75" x14ac:dyDescent="0.25">
      <c r="H61" s="341"/>
    </row>
    <row r="62" spans="8:8" s="47" customFormat="1" ht="15.75" x14ac:dyDescent="0.25">
      <c r="H62" s="341"/>
    </row>
    <row r="63" spans="8:8" s="47" customFormat="1" ht="15.75" x14ac:dyDescent="0.25">
      <c r="H63" s="341"/>
    </row>
    <row r="64" spans="8:8" s="47" customFormat="1" ht="15.75" x14ac:dyDescent="0.25">
      <c r="H64" s="341"/>
    </row>
    <row r="65" spans="8:8" s="47" customFormat="1" ht="15.75" x14ac:dyDescent="0.25">
      <c r="H65" s="341"/>
    </row>
  </sheetData>
  <mergeCells count="36">
    <mergeCell ref="A38:H38"/>
    <mergeCell ref="A33:H33"/>
    <mergeCell ref="A34:H34"/>
    <mergeCell ref="A35:H35"/>
    <mergeCell ref="A36:H36"/>
    <mergeCell ref="A37:H37"/>
    <mergeCell ref="A1:I1"/>
    <mergeCell ref="A3:I3"/>
    <mergeCell ref="A9:H9"/>
    <mergeCell ref="A10:H10"/>
    <mergeCell ref="A11:H11"/>
    <mergeCell ref="A8:H8"/>
    <mergeCell ref="A7:H7"/>
    <mergeCell ref="A6:H6"/>
    <mergeCell ref="A5:H5"/>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32:H32"/>
    <mergeCell ref="A27:H27"/>
    <mergeCell ref="A28:H28"/>
    <mergeCell ref="A29:H29"/>
    <mergeCell ref="A30:H30"/>
    <mergeCell ref="A31:H31"/>
  </mergeCells>
  <pageMargins left="1.2" right="0.45" top="0.5" bottom="0.25" header="0.3" footer="0.3"/>
  <pageSetup orientation="portrait" horizontalDpi="4294967295" verticalDpi="4294967295" r:id="rId1"/>
  <headerFooter>
    <oddFooter>&amp;C&amp;"Times New Roman,Regular"&amp;14iii</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6" tint="0.39997558519241921"/>
  </sheetPr>
  <dimension ref="A1:O56"/>
  <sheetViews>
    <sheetView topLeftCell="A16" zoomScale="80" zoomScaleNormal="80" workbookViewId="0">
      <selection activeCell="I15" sqref="I15"/>
    </sheetView>
  </sheetViews>
  <sheetFormatPr defaultColWidth="9.140625" defaultRowHeight="18.75" x14ac:dyDescent="0.3"/>
  <cols>
    <col min="1" max="1" width="5.7109375" style="2" customWidth="1"/>
    <col min="2" max="2" width="50.7109375" style="2" customWidth="1"/>
    <col min="3" max="3" width="22.7109375" style="2" customWidth="1"/>
    <col min="4" max="4" width="3.42578125" style="2" customWidth="1"/>
    <col min="5" max="5" width="22.7109375" style="2" customWidth="1"/>
    <col min="6" max="6" width="3.42578125" style="2" customWidth="1"/>
    <col min="7" max="7" width="22.7109375" style="2" customWidth="1"/>
    <col min="8" max="8" width="3.42578125" style="2" customWidth="1"/>
    <col min="9" max="9" width="22.7109375" style="2" customWidth="1"/>
    <col min="10" max="10" width="3.42578125" style="2" hidden="1" customWidth="1"/>
    <col min="11" max="11" width="22.7109375" style="2" hidden="1" customWidth="1"/>
    <col min="12" max="12" width="11.7109375" style="2" hidden="1" customWidth="1"/>
    <col min="13" max="15" width="15.7109375" style="400" customWidth="1"/>
    <col min="16" max="16384" width="9.140625" style="2"/>
  </cols>
  <sheetData>
    <row r="1" spans="1:12" ht="30" customHeight="1" x14ac:dyDescent="0.3"/>
    <row r="2" spans="1:12" ht="30" customHeight="1" thickBot="1" x14ac:dyDescent="0.4">
      <c r="A2" s="656" t="s">
        <v>128</v>
      </c>
      <c r="B2" s="673"/>
      <c r="C2" s="673"/>
      <c r="D2" s="673"/>
      <c r="E2" s="673"/>
      <c r="F2" s="673"/>
      <c r="G2" s="673"/>
      <c r="H2" s="673"/>
      <c r="I2" s="673"/>
      <c r="K2" s="63"/>
      <c r="L2" s="63"/>
    </row>
    <row r="3" spans="1:12" ht="30" customHeight="1" x14ac:dyDescent="0.3"/>
    <row r="4" spans="1:12" ht="30" customHeight="1" x14ac:dyDescent="0.3">
      <c r="A4" s="655" t="s">
        <v>97</v>
      </c>
      <c r="B4" s="663"/>
      <c r="C4" s="4" t="s">
        <v>0</v>
      </c>
      <c r="D4" s="22"/>
      <c r="E4" s="4" t="s">
        <v>1</v>
      </c>
      <c r="F4" s="22"/>
      <c r="G4" s="4" t="s">
        <v>2</v>
      </c>
      <c r="H4" s="22"/>
      <c r="I4" s="4" t="s">
        <v>1</v>
      </c>
      <c r="K4" s="74" t="s">
        <v>139</v>
      </c>
      <c r="L4" s="6" t="s">
        <v>354</v>
      </c>
    </row>
    <row r="5" spans="1:12" ht="30" customHeight="1" x14ac:dyDescent="0.3">
      <c r="C5" s="7">
        <v>2023</v>
      </c>
      <c r="D5" s="23"/>
      <c r="E5" s="7">
        <v>2024</v>
      </c>
      <c r="F5" s="23"/>
      <c r="G5" s="7">
        <v>2024</v>
      </c>
      <c r="H5" s="23"/>
      <c r="I5" s="7">
        <v>2025</v>
      </c>
      <c r="K5" s="73">
        <v>2020</v>
      </c>
      <c r="L5" s="191" t="s">
        <v>355</v>
      </c>
    </row>
    <row r="6" spans="1:12" ht="30" customHeight="1" x14ac:dyDescent="0.3">
      <c r="A6" s="655" t="s">
        <v>3</v>
      </c>
      <c r="B6" s="674"/>
      <c r="D6" s="41"/>
      <c r="F6" s="41"/>
      <c r="H6" s="41"/>
      <c r="K6" s="76"/>
    </row>
    <row r="7" spans="1:12" ht="30" customHeight="1" x14ac:dyDescent="0.3">
      <c r="A7" s="52"/>
      <c r="B7" s="35" t="s">
        <v>270</v>
      </c>
      <c r="C7" s="113">
        <v>0</v>
      </c>
      <c r="D7" s="16"/>
      <c r="E7" s="113">
        <v>0</v>
      </c>
      <c r="F7" s="16"/>
      <c r="G7" s="113">
        <v>0</v>
      </c>
      <c r="H7" s="16"/>
      <c r="I7" s="113">
        <v>0</v>
      </c>
      <c r="K7" s="227">
        <v>0</v>
      </c>
      <c r="L7" s="117"/>
    </row>
    <row r="8" spans="1:12" ht="30" customHeight="1" x14ac:dyDescent="0.3">
      <c r="A8" s="52"/>
      <c r="B8" s="35" t="s">
        <v>271</v>
      </c>
      <c r="C8" s="113">
        <v>0</v>
      </c>
      <c r="D8" s="16"/>
      <c r="E8" s="113">
        <v>0</v>
      </c>
      <c r="F8" s="16"/>
      <c r="G8" s="113">
        <v>0</v>
      </c>
      <c r="H8" s="16"/>
      <c r="I8" s="113">
        <v>0</v>
      </c>
      <c r="K8" s="222">
        <v>0</v>
      </c>
      <c r="L8" s="10"/>
    </row>
    <row r="9" spans="1:12" ht="30" customHeight="1" x14ac:dyDescent="0.3">
      <c r="B9" s="8" t="s">
        <v>272</v>
      </c>
      <c r="C9" s="113">
        <v>1034.1500000000001</v>
      </c>
      <c r="D9" s="16"/>
      <c r="E9" s="113">
        <v>0</v>
      </c>
      <c r="F9" s="16"/>
      <c r="G9" s="113">
        <v>900</v>
      </c>
      <c r="H9" s="16"/>
      <c r="I9" s="113">
        <v>0</v>
      </c>
      <c r="K9" s="222">
        <v>0</v>
      </c>
      <c r="L9" s="10"/>
    </row>
    <row r="10" spans="1:12" ht="30" customHeight="1" x14ac:dyDescent="0.35">
      <c r="B10" s="487" t="s">
        <v>767</v>
      </c>
      <c r="C10" s="113">
        <v>254.29</v>
      </c>
      <c r="D10" s="16"/>
      <c r="E10" s="113">
        <v>0</v>
      </c>
      <c r="F10" s="16"/>
      <c r="G10" s="113">
        <v>149.97999999999999</v>
      </c>
      <c r="H10" s="16"/>
      <c r="I10" s="113">
        <v>0</v>
      </c>
      <c r="K10" s="222"/>
      <c r="L10" s="10"/>
    </row>
    <row r="11" spans="1:12" ht="30" customHeight="1" x14ac:dyDescent="0.3">
      <c r="B11" s="10" t="s">
        <v>352</v>
      </c>
      <c r="C11" s="115">
        <v>0</v>
      </c>
      <c r="D11" s="17"/>
      <c r="E11" s="115">
        <v>0</v>
      </c>
      <c r="F11" s="17"/>
      <c r="G11" s="115">
        <v>0</v>
      </c>
      <c r="H11" s="17"/>
      <c r="I11" s="115">
        <v>0</v>
      </c>
      <c r="K11" s="222">
        <v>0</v>
      </c>
      <c r="L11" s="10"/>
    </row>
    <row r="12" spans="1:12" ht="30" customHeight="1" x14ac:dyDescent="0.3">
      <c r="B12" s="10" t="s">
        <v>392</v>
      </c>
      <c r="C12" s="115">
        <v>0</v>
      </c>
      <c r="D12" s="17"/>
      <c r="E12" s="115">
        <v>0</v>
      </c>
      <c r="F12" s="17"/>
      <c r="G12" s="115">
        <v>0</v>
      </c>
      <c r="H12" s="17"/>
      <c r="I12" s="115">
        <v>0</v>
      </c>
      <c r="K12" s="222">
        <v>0</v>
      </c>
      <c r="L12" s="10"/>
    </row>
    <row r="13" spans="1:12" ht="30" customHeight="1" x14ac:dyDescent="0.3">
      <c r="B13" s="10" t="s">
        <v>269</v>
      </c>
      <c r="C13" s="115">
        <v>0</v>
      </c>
      <c r="D13" s="17"/>
      <c r="E13" s="115">
        <v>0</v>
      </c>
      <c r="F13" s="17"/>
      <c r="G13" s="115">
        <v>0</v>
      </c>
      <c r="H13" s="17"/>
      <c r="I13" s="115">
        <v>0</v>
      </c>
      <c r="K13" s="222"/>
      <c r="L13" s="10"/>
    </row>
    <row r="14" spans="1:12" ht="30" customHeight="1" thickBot="1" x14ac:dyDescent="0.35">
      <c r="B14" s="10" t="s">
        <v>493</v>
      </c>
      <c r="C14" s="114">
        <v>0</v>
      </c>
      <c r="D14" s="28"/>
      <c r="E14" s="114">
        <v>0</v>
      </c>
      <c r="F14" s="28"/>
      <c r="G14" s="114">
        <v>0</v>
      </c>
      <c r="H14" s="28"/>
      <c r="I14" s="114">
        <v>0</v>
      </c>
      <c r="K14" s="222">
        <v>0</v>
      </c>
      <c r="L14" s="10"/>
    </row>
    <row r="15" spans="1:12" ht="30" customHeight="1" x14ac:dyDescent="0.3">
      <c r="A15" s="655" t="s">
        <v>6</v>
      </c>
      <c r="B15" s="655"/>
      <c r="C15" s="164">
        <f>SUM(C7:C14)</f>
        <v>1288.44</v>
      </c>
      <c r="D15" s="25"/>
      <c r="E15" s="164">
        <f>SUM(E7:E14)</f>
        <v>0</v>
      </c>
      <c r="F15" s="25"/>
      <c r="G15" s="164">
        <f>SUM(G7:G14)</f>
        <v>1049.98</v>
      </c>
      <c r="H15" s="25"/>
      <c r="I15" s="164">
        <f>SUM(I7:I14)</f>
        <v>0</v>
      </c>
      <c r="K15" s="239">
        <f>SUM(K7:K14)</f>
        <v>0</v>
      </c>
      <c r="L15" s="254"/>
    </row>
    <row r="16" spans="1:12" ht="30" customHeight="1" thickBot="1" x14ac:dyDescent="0.35">
      <c r="B16" s="32" t="s">
        <v>7</v>
      </c>
      <c r="C16" s="119">
        <v>4906.62</v>
      </c>
      <c r="D16" s="33"/>
      <c r="E16" s="119">
        <v>4416.93</v>
      </c>
      <c r="F16" s="33"/>
      <c r="G16" s="119">
        <v>4416.93</v>
      </c>
      <c r="H16" s="33"/>
      <c r="I16" s="119">
        <v>3806</v>
      </c>
      <c r="K16" s="235">
        <v>0</v>
      </c>
      <c r="L16" s="97"/>
    </row>
    <row r="17" spans="1:12" ht="30" customHeight="1" x14ac:dyDescent="0.3">
      <c r="A17" s="655" t="s">
        <v>99</v>
      </c>
      <c r="B17" s="655"/>
      <c r="C17" s="118">
        <f>SUM(C15:C16)</f>
        <v>6195.0599999999995</v>
      </c>
      <c r="D17" s="21"/>
      <c r="E17" s="118">
        <f>SUM(E15:E16)</f>
        <v>4416.93</v>
      </c>
      <c r="F17" s="21"/>
      <c r="G17" s="118">
        <f>SUM(G15:G16)</f>
        <v>5466.91</v>
      </c>
      <c r="H17" s="21"/>
      <c r="I17" s="118">
        <f>SUM(I15:I16)</f>
        <v>3806</v>
      </c>
      <c r="K17" s="224">
        <f>SUM(K15:K16)</f>
        <v>0</v>
      </c>
      <c r="L17" s="204"/>
    </row>
    <row r="18" spans="1:12" ht="30" customHeight="1" x14ac:dyDescent="0.3"/>
    <row r="19" spans="1:12" ht="30" customHeight="1" thickBot="1" x14ac:dyDescent="0.35">
      <c r="A19" s="63"/>
      <c r="B19" s="63"/>
      <c r="C19" s="63"/>
      <c r="D19" s="63"/>
      <c r="E19" s="63"/>
      <c r="F19" s="63"/>
      <c r="G19" s="63"/>
      <c r="H19" s="63"/>
      <c r="I19" s="63"/>
      <c r="K19" s="63"/>
      <c r="L19" s="63"/>
    </row>
    <row r="20" spans="1:12" ht="30" customHeight="1" x14ac:dyDescent="0.3"/>
    <row r="21" spans="1:12" ht="30" customHeight="1" x14ac:dyDescent="0.3">
      <c r="A21" s="655" t="s">
        <v>4</v>
      </c>
      <c r="B21" s="675"/>
    </row>
    <row r="22" spans="1:12" ht="30" customHeight="1" x14ac:dyDescent="0.3">
      <c r="B22" s="8" t="s">
        <v>265</v>
      </c>
      <c r="C22" s="113">
        <v>0</v>
      </c>
      <c r="D22" s="16"/>
      <c r="E22" s="113">
        <v>0</v>
      </c>
      <c r="F22" s="16"/>
      <c r="G22" s="113">
        <v>0</v>
      </c>
      <c r="H22" s="16"/>
      <c r="I22" s="113">
        <v>0</v>
      </c>
      <c r="K22" s="221">
        <v>0</v>
      </c>
      <c r="L22" s="8" t="e">
        <f t="shared" ref="L22" si="0">K22/I22</f>
        <v>#DIV/0!</v>
      </c>
    </row>
    <row r="23" spans="1:12" ht="30" customHeight="1" x14ac:dyDescent="0.3">
      <c r="B23" s="8" t="s">
        <v>266</v>
      </c>
      <c r="C23" s="113">
        <v>970</v>
      </c>
      <c r="D23" s="16"/>
      <c r="E23" s="113">
        <v>1000</v>
      </c>
      <c r="F23" s="16"/>
      <c r="G23" s="113">
        <v>1000</v>
      </c>
      <c r="H23" s="16"/>
      <c r="I23" s="113">
        <v>1000</v>
      </c>
      <c r="K23" s="222">
        <v>0</v>
      </c>
      <c r="L23" s="10">
        <f>K23/I23</f>
        <v>0</v>
      </c>
    </row>
    <row r="24" spans="1:12" ht="30" customHeight="1" x14ac:dyDescent="0.3">
      <c r="B24" s="8" t="s">
        <v>267</v>
      </c>
      <c r="C24" s="115">
        <v>0</v>
      </c>
      <c r="D24" s="17"/>
      <c r="E24" s="115">
        <v>0</v>
      </c>
      <c r="F24" s="17"/>
      <c r="G24" s="115">
        <v>0</v>
      </c>
      <c r="H24" s="17"/>
      <c r="I24" s="115">
        <v>0</v>
      </c>
      <c r="K24" s="222">
        <v>0</v>
      </c>
      <c r="L24" s="10" t="e">
        <f t="shared" ref="L24:L25" si="1">K24/I24</f>
        <v>#DIV/0!</v>
      </c>
    </row>
    <row r="25" spans="1:12" ht="30" customHeight="1" thickBot="1" x14ac:dyDescent="0.35">
      <c r="B25" s="10" t="s">
        <v>268</v>
      </c>
      <c r="C25" s="116">
        <v>808.13</v>
      </c>
      <c r="D25" s="18"/>
      <c r="E25" s="116">
        <v>1000</v>
      </c>
      <c r="F25" s="18"/>
      <c r="G25" s="116">
        <v>1000</v>
      </c>
      <c r="H25" s="18"/>
      <c r="I25" s="116">
        <v>1000</v>
      </c>
      <c r="K25" s="238">
        <v>0</v>
      </c>
      <c r="L25" s="97">
        <f t="shared" si="1"/>
        <v>0</v>
      </c>
    </row>
    <row r="26" spans="1:12" ht="30" customHeight="1" x14ac:dyDescent="0.3">
      <c r="A26" s="655" t="s">
        <v>13</v>
      </c>
      <c r="B26" s="655"/>
      <c r="C26" s="164">
        <f>SUM(C22:C25)</f>
        <v>1778.13</v>
      </c>
      <c r="D26" s="25"/>
      <c r="E26" s="164">
        <f>SUM(E22:E25)</f>
        <v>2000</v>
      </c>
      <c r="F26" s="25"/>
      <c r="G26" s="164">
        <f>SUM(G22:G25)</f>
        <v>2000</v>
      </c>
      <c r="H26" s="25"/>
      <c r="I26" s="164">
        <f>SUM(I22:I25)</f>
        <v>2000</v>
      </c>
      <c r="K26" s="239">
        <f>SUM(K22:K25)</f>
        <v>0</v>
      </c>
      <c r="L26" s="254"/>
    </row>
    <row r="27" spans="1:12" ht="30" customHeight="1" thickBot="1" x14ac:dyDescent="0.35">
      <c r="B27" s="32" t="s">
        <v>87</v>
      </c>
      <c r="C27" s="119">
        <v>4906.62</v>
      </c>
      <c r="D27" s="33"/>
      <c r="E27" s="119">
        <f>E17-E26</f>
        <v>2416.9300000000003</v>
      </c>
      <c r="F27" s="33"/>
      <c r="G27" s="119">
        <f>G17-G26</f>
        <v>3466.91</v>
      </c>
      <c r="H27" s="33"/>
      <c r="I27" s="119">
        <f>I17-I26</f>
        <v>1806</v>
      </c>
      <c r="K27" s="235">
        <v>0</v>
      </c>
      <c r="L27" s="97"/>
    </row>
    <row r="28" spans="1:12" ht="50.1" customHeight="1" x14ac:dyDescent="0.3">
      <c r="A28" s="661" t="s">
        <v>129</v>
      </c>
      <c r="B28" s="661"/>
      <c r="C28" s="118">
        <f>SUM(C26:C27)</f>
        <v>6684.75</v>
      </c>
      <c r="D28" s="21"/>
      <c r="E28" s="118">
        <f>SUM(E26:E27)</f>
        <v>4416.93</v>
      </c>
      <c r="F28" s="21"/>
      <c r="G28" s="118">
        <f>SUM(G26:G27)</f>
        <v>5466.91</v>
      </c>
      <c r="H28" s="21"/>
      <c r="I28" s="118">
        <f>SUM(I26:I27)</f>
        <v>3806</v>
      </c>
      <c r="K28" s="227">
        <f>SUM(K26:K27)</f>
        <v>0</v>
      </c>
      <c r="L28" s="204"/>
    </row>
    <row r="29" spans="1:12" ht="30" customHeight="1" x14ac:dyDescent="0.3"/>
    <row r="30" spans="1:12" ht="30" customHeight="1" x14ac:dyDescent="0.3"/>
    <row r="31" spans="1:12" ht="30" customHeight="1" x14ac:dyDescent="0.3"/>
    <row r="32" spans="1:12"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sheetData>
  <mergeCells count="8">
    <mergeCell ref="A26:B26"/>
    <mergeCell ref="A28:B28"/>
    <mergeCell ref="A2:I2"/>
    <mergeCell ref="A4:B4"/>
    <mergeCell ref="A6:B6"/>
    <mergeCell ref="A15:B15"/>
    <mergeCell ref="A17:B17"/>
    <mergeCell ref="A21:B21"/>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44</oddFoot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7" tint="-0.249977111117893"/>
  </sheetPr>
  <dimension ref="A1:I42"/>
  <sheetViews>
    <sheetView view="pageLayout" zoomScaleNormal="70" workbookViewId="0">
      <selection activeCell="C13" sqref="C13"/>
    </sheetView>
  </sheetViews>
  <sheetFormatPr defaultColWidth="8.85546875" defaultRowHeight="15"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15.7109375" style="1" customWidth="1"/>
    <col min="11" max="16384" width="8.85546875" style="1"/>
  </cols>
  <sheetData>
    <row r="1" spans="1:9" s="2" customFormat="1" ht="30" customHeight="1" x14ac:dyDescent="0.3"/>
    <row r="2" spans="1:9" s="2" customFormat="1" ht="30" customHeight="1" thickBot="1" x14ac:dyDescent="0.4">
      <c r="A2" s="656" t="s">
        <v>133</v>
      </c>
      <c r="B2" s="656"/>
      <c r="C2" s="656"/>
      <c r="D2" s="656"/>
      <c r="E2" s="656"/>
      <c r="F2" s="656"/>
      <c r="G2" s="656"/>
      <c r="H2" s="656"/>
      <c r="I2" s="656"/>
    </row>
    <row r="3" spans="1:9" s="2" customFormat="1" ht="30" customHeight="1" x14ac:dyDescent="0.3"/>
    <row r="4" spans="1:9" s="26" customFormat="1" ht="30" customHeight="1" x14ac:dyDescent="0.3">
      <c r="A4" s="655" t="s">
        <v>97</v>
      </c>
      <c r="B4" s="655"/>
      <c r="C4" s="4" t="s">
        <v>0</v>
      </c>
      <c r="D4" s="68"/>
      <c r="E4" s="4" t="s">
        <v>1</v>
      </c>
      <c r="F4" s="68"/>
      <c r="G4" s="4" t="s">
        <v>2</v>
      </c>
      <c r="H4" s="68"/>
      <c r="I4" s="4" t="s">
        <v>1</v>
      </c>
    </row>
    <row r="5" spans="1:9" s="2" customFormat="1" ht="30" customHeight="1" x14ac:dyDescent="0.3">
      <c r="C5" s="7">
        <v>2023</v>
      </c>
      <c r="D5" s="23"/>
      <c r="E5" s="7">
        <v>2024</v>
      </c>
      <c r="F5" s="23"/>
      <c r="G5" s="7">
        <v>2024</v>
      </c>
      <c r="H5" s="23"/>
      <c r="I5" s="7">
        <v>2025</v>
      </c>
    </row>
    <row r="6" spans="1:9" s="2" customFormat="1" ht="30" customHeight="1" x14ac:dyDescent="0.3">
      <c r="A6" s="655" t="s">
        <v>3</v>
      </c>
      <c r="B6" s="663"/>
      <c r="D6" s="41"/>
      <c r="F6" s="41"/>
      <c r="H6" s="41"/>
    </row>
    <row r="7" spans="1:9" s="2" customFormat="1" ht="30" customHeight="1" x14ac:dyDescent="0.3">
      <c r="B7" s="8" t="s">
        <v>131</v>
      </c>
      <c r="C7" s="113">
        <v>0</v>
      </c>
      <c r="D7" s="16"/>
      <c r="E7" s="113">
        <v>0</v>
      </c>
      <c r="F7" s="16"/>
      <c r="G7" s="113">
        <v>0</v>
      </c>
      <c r="H7" s="16"/>
      <c r="I7" s="113">
        <v>0</v>
      </c>
    </row>
    <row r="8" spans="1:9" s="2" customFormat="1" ht="30" customHeight="1" x14ac:dyDescent="0.3">
      <c r="B8" s="8" t="s">
        <v>132</v>
      </c>
      <c r="C8" s="113">
        <v>59683.95</v>
      </c>
      <c r="D8" s="16"/>
      <c r="E8" s="113">
        <v>50538</v>
      </c>
      <c r="F8" s="16"/>
      <c r="G8" s="113">
        <v>53748</v>
      </c>
      <c r="H8" s="16"/>
      <c r="I8" s="113">
        <v>50538</v>
      </c>
    </row>
    <row r="9" spans="1:9" s="2" customFormat="1" ht="30" customHeight="1" x14ac:dyDescent="0.3">
      <c r="B9" s="8" t="s">
        <v>791</v>
      </c>
      <c r="C9" s="114">
        <v>227.78</v>
      </c>
      <c r="D9" s="28"/>
      <c r="E9" s="114"/>
      <c r="F9" s="28"/>
      <c r="G9" s="114"/>
      <c r="H9" s="28"/>
      <c r="I9" s="114"/>
    </row>
    <row r="10" spans="1:9" s="2" customFormat="1" ht="30" customHeight="1" thickBot="1" x14ac:dyDescent="0.35">
      <c r="B10" s="10" t="s">
        <v>483</v>
      </c>
      <c r="C10" s="170">
        <v>7721.9</v>
      </c>
      <c r="D10" s="30"/>
      <c r="E10" s="170">
        <v>0</v>
      </c>
      <c r="F10" s="30"/>
      <c r="G10" s="170">
        <v>8</v>
      </c>
      <c r="H10" s="30"/>
      <c r="I10" s="170">
        <v>0</v>
      </c>
    </row>
    <row r="11" spans="1:9" s="2" customFormat="1" ht="30" customHeight="1" x14ac:dyDescent="0.3">
      <c r="A11" s="655" t="s">
        <v>6</v>
      </c>
      <c r="B11" s="655"/>
      <c r="C11" s="118">
        <f>SUM(C7:C10)</f>
        <v>67633.62999999999</v>
      </c>
      <c r="D11" s="21"/>
      <c r="E11" s="118">
        <f>SUM(E7:E10)</f>
        <v>50538</v>
      </c>
      <c r="F11" s="21"/>
      <c r="G11" s="118">
        <f>SUM(G7:G10)</f>
        <v>53756</v>
      </c>
      <c r="H11" s="21"/>
      <c r="I11" s="118">
        <f>SUM(I7:I10)</f>
        <v>50538</v>
      </c>
    </row>
    <row r="12" spans="1:9" s="2" customFormat="1" ht="30" customHeight="1" thickBot="1" x14ac:dyDescent="0.35">
      <c r="A12" s="5"/>
      <c r="B12" s="32" t="s">
        <v>7</v>
      </c>
      <c r="C12" s="119">
        <v>132293.51</v>
      </c>
      <c r="D12" s="33"/>
      <c r="E12" s="119">
        <v>150562.32999999999</v>
      </c>
      <c r="F12" s="33"/>
      <c r="G12" s="119">
        <v>150562.32999999999</v>
      </c>
      <c r="H12" s="33"/>
      <c r="I12" s="119">
        <v>93486</v>
      </c>
    </row>
    <row r="13" spans="1:9" s="2" customFormat="1" ht="30" customHeight="1" x14ac:dyDescent="0.3">
      <c r="A13" s="5" t="s">
        <v>99</v>
      </c>
      <c r="B13" s="5"/>
      <c r="C13" s="118">
        <f>SUM(C11:C12)</f>
        <v>199927.14</v>
      </c>
      <c r="D13" s="21"/>
      <c r="E13" s="118">
        <f>SUM(E11:E12)</f>
        <v>201100.33</v>
      </c>
      <c r="F13" s="21"/>
      <c r="G13" s="118">
        <f>SUM(G11:G12)</f>
        <v>204318.33</v>
      </c>
      <c r="H13" s="21"/>
      <c r="I13" s="118">
        <f>SUM(I11:I12)</f>
        <v>144024</v>
      </c>
    </row>
    <row r="14" spans="1:9" s="2" customFormat="1" ht="30" customHeight="1" thickBot="1" x14ac:dyDescent="0.35">
      <c r="A14" s="63"/>
      <c r="B14" s="63"/>
      <c r="C14" s="63"/>
      <c r="D14" s="63"/>
      <c r="E14" s="63"/>
      <c r="F14" s="63"/>
      <c r="G14" s="63"/>
      <c r="H14" s="63"/>
      <c r="I14" s="63"/>
    </row>
    <row r="15" spans="1:9" s="2" customFormat="1" ht="30" customHeight="1" x14ac:dyDescent="0.3"/>
    <row r="16" spans="1:9" s="2" customFormat="1" ht="30" customHeight="1" x14ac:dyDescent="0.3">
      <c r="A16" s="655" t="s">
        <v>4</v>
      </c>
      <c r="B16" s="655"/>
    </row>
    <row r="17" spans="1:9" s="2" customFormat="1" ht="30" customHeight="1" x14ac:dyDescent="0.3">
      <c r="A17" s="676" t="s">
        <v>511</v>
      </c>
      <c r="B17" s="676"/>
      <c r="C17" s="114"/>
      <c r="D17" s="28"/>
      <c r="E17" s="114"/>
      <c r="F17" s="28"/>
      <c r="G17" s="114"/>
      <c r="H17" s="28"/>
      <c r="I17" s="114"/>
    </row>
    <row r="18" spans="1:9" s="2" customFormat="1" ht="30" customHeight="1" x14ac:dyDescent="0.3">
      <c r="A18" s="392"/>
      <c r="B18" s="35" t="s">
        <v>703</v>
      </c>
      <c r="C18" s="113">
        <v>50000</v>
      </c>
      <c r="D18" s="16"/>
      <c r="E18" s="113">
        <v>0</v>
      </c>
      <c r="F18" s="16"/>
      <c r="G18" s="113">
        <v>-213</v>
      </c>
      <c r="H18" s="16"/>
      <c r="I18" s="113">
        <v>0</v>
      </c>
    </row>
    <row r="19" spans="1:9" s="2" customFormat="1" ht="30" customHeight="1" x14ac:dyDescent="0.3">
      <c r="A19" s="392"/>
      <c r="B19" s="35" t="s">
        <v>492</v>
      </c>
      <c r="C19" s="114">
        <v>0</v>
      </c>
      <c r="D19" s="28"/>
      <c r="E19" s="114">
        <v>0</v>
      </c>
      <c r="F19" s="28"/>
      <c r="G19" s="114">
        <v>0</v>
      </c>
      <c r="H19" s="28"/>
      <c r="I19" s="114">
        <v>0</v>
      </c>
    </row>
    <row r="20" spans="1:9" s="2" customFormat="1" ht="30" customHeight="1" x14ac:dyDescent="0.3">
      <c r="A20" s="392"/>
      <c r="B20" s="35" t="s">
        <v>490</v>
      </c>
      <c r="C20" s="165">
        <v>0</v>
      </c>
      <c r="D20" s="41"/>
      <c r="E20" s="165">
        <v>0</v>
      </c>
      <c r="F20" s="41"/>
      <c r="G20" s="165">
        <v>0</v>
      </c>
      <c r="H20" s="41"/>
      <c r="I20" s="165">
        <v>0</v>
      </c>
    </row>
    <row r="21" spans="1:9" s="2" customFormat="1" ht="30" customHeight="1" thickBot="1" x14ac:dyDescent="0.35">
      <c r="A21" s="392"/>
      <c r="B21" s="10" t="s">
        <v>491</v>
      </c>
      <c r="C21" s="116">
        <v>0</v>
      </c>
      <c r="D21" s="18"/>
      <c r="E21" s="116">
        <v>50000</v>
      </c>
      <c r="F21" s="18"/>
      <c r="G21" s="116">
        <v>50000</v>
      </c>
      <c r="H21" s="18"/>
      <c r="I21" s="116">
        <v>50000</v>
      </c>
    </row>
    <row r="22" spans="1:9" s="2" customFormat="1" ht="30" customHeight="1" x14ac:dyDescent="0.3">
      <c r="A22" s="655" t="s">
        <v>13</v>
      </c>
      <c r="B22" s="655"/>
      <c r="C22" s="118">
        <f>SUM(C17:C21)</f>
        <v>50000</v>
      </c>
      <c r="D22" s="21"/>
      <c r="E22" s="118">
        <f>SUM(E17:E21)</f>
        <v>50000</v>
      </c>
      <c r="F22" s="21"/>
      <c r="G22" s="118">
        <f>SUM(G17:G21)</f>
        <v>49787</v>
      </c>
      <c r="H22" s="21"/>
      <c r="I22" s="118">
        <f>SUM(I17:I21)</f>
        <v>50000</v>
      </c>
    </row>
    <row r="23" spans="1:9" s="2" customFormat="1" ht="30" customHeight="1" thickBot="1" x14ac:dyDescent="0.35">
      <c r="A23" s="5"/>
      <c r="B23" s="49" t="s">
        <v>87</v>
      </c>
      <c r="C23" s="119">
        <v>150562.32999999999</v>
      </c>
      <c r="D23" s="33"/>
      <c r="E23" s="119">
        <f>E13-E22</f>
        <v>151100.32999999999</v>
      </c>
      <c r="F23" s="33"/>
      <c r="G23" s="119">
        <f>G13-G22</f>
        <v>154531.32999999999</v>
      </c>
      <c r="H23" s="33"/>
      <c r="I23" s="119">
        <f>I13-I22</f>
        <v>94024</v>
      </c>
    </row>
    <row r="24" spans="1:9" s="2" customFormat="1" ht="49.9" customHeight="1" x14ac:dyDescent="0.3">
      <c r="A24" s="661" t="s">
        <v>134</v>
      </c>
      <c r="B24" s="661"/>
      <c r="C24" s="118">
        <f>SUM(C22:C23)</f>
        <v>200562.33</v>
      </c>
      <c r="D24" s="21"/>
      <c r="E24" s="118">
        <f>SUM(E22:E23)</f>
        <v>201100.33</v>
      </c>
      <c r="F24" s="21"/>
      <c r="G24" s="118">
        <f>SUM(G22:G23)</f>
        <v>204318.33</v>
      </c>
      <c r="H24" s="21"/>
      <c r="I24" s="118">
        <f>SUM(I22:I23)</f>
        <v>144024</v>
      </c>
    </row>
    <row r="25" spans="1:9" s="2" customFormat="1" ht="30" customHeight="1" x14ac:dyDescent="0.3"/>
    <row r="26" spans="1:9" s="2" customFormat="1" ht="30" customHeight="1" x14ac:dyDescent="0.3"/>
    <row r="27" spans="1:9" s="2" customFormat="1" ht="30" hidden="1" customHeight="1" x14ac:dyDescent="0.3">
      <c r="B27" s="2" t="s">
        <v>169</v>
      </c>
      <c r="C27" s="2" t="s">
        <v>170</v>
      </c>
      <c r="E27" s="40">
        <v>328266.02</v>
      </c>
    </row>
    <row r="28" spans="1:9" s="2" customFormat="1" ht="30" hidden="1" customHeight="1" x14ac:dyDescent="0.3">
      <c r="C28" s="2" t="s">
        <v>171</v>
      </c>
      <c r="E28" s="40">
        <v>299000</v>
      </c>
    </row>
    <row r="29" spans="1:9" s="2" customFormat="1" ht="30" hidden="1" customHeight="1" x14ac:dyDescent="0.3">
      <c r="C29" s="2" t="s">
        <v>172</v>
      </c>
      <c r="E29" s="40">
        <v>29266.02</v>
      </c>
    </row>
    <row r="30" spans="1:9" s="2" customFormat="1" ht="30" customHeight="1" x14ac:dyDescent="0.3"/>
    <row r="31" spans="1:9" s="2" customFormat="1" ht="30" customHeight="1" x14ac:dyDescent="0.3"/>
    <row r="32" spans="1:9" s="2" customFormat="1" ht="30" customHeight="1" x14ac:dyDescent="0.3"/>
    <row r="33" s="2" customFormat="1" ht="30" customHeight="1" x14ac:dyDescent="0.3"/>
    <row r="34" s="2" customFormat="1" ht="30" customHeight="1" x14ac:dyDescent="0.3"/>
    <row r="35" s="2" customFormat="1" ht="30" customHeight="1" x14ac:dyDescent="0.3"/>
    <row r="36" s="2" customFormat="1" ht="30" customHeight="1" x14ac:dyDescent="0.3"/>
    <row r="37" s="2" customFormat="1" ht="30" customHeight="1" x14ac:dyDescent="0.3"/>
    <row r="38" s="2" customFormat="1" ht="30" customHeight="1" x14ac:dyDescent="0.3"/>
    <row r="39" s="2" customFormat="1" ht="30" customHeight="1" x14ac:dyDescent="0.3"/>
    <row r="40" s="2" customFormat="1" ht="30" customHeight="1" x14ac:dyDescent="0.3"/>
    <row r="41" s="2" customFormat="1" ht="30" customHeight="1" x14ac:dyDescent="0.3"/>
    <row r="42" s="2" customFormat="1" ht="30" customHeight="1" x14ac:dyDescent="0.3"/>
  </sheetData>
  <mergeCells count="8">
    <mergeCell ref="A24:B24"/>
    <mergeCell ref="A2:I2"/>
    <mergeCell ref="A4:B4"/>
    <mergeCell ref="A6:B6"/>
    <mergeCell ref="A11:B11"/>
    <mergeCell ref="A16:B16"/>
    <mergeCell ref="A22:B22"/>
    <mergeCell ref="A17:B17"/>
  </mergeCells>
  <pageMargins left="0.7" right="0.7" top="1.25" bottom="0.75" header="0.8" footer="0.3"/>
  <pageSetup scale="55" orientation="portrait" verticalDpi="4294967295" r:id="rId1"/>
  <headerFooter>
    <oddHeader>&amp;C&amp;"Times New Roman,Bold Italic"&amp;22BORDEN COUNTY - 2025 BUDGET</oddHeader>
    <oddFooter>&amp;C&amp;"Times New Roman,Regular"&amp;14 &amp;16 45</oddFooter>
  </headerFooter>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E2"/>
  <sheetViews>
    <sheetView workbookViewId="0">
      <selection activeCell="N26" sqref="N26"/>
    </sheetView>
  </sheetViews>
  <sheetFormatPr defaultColWidth="9.140625" defaultRowHeight="15" x14ac:dyDescent="0.25"/>
  <cols>
    <col min="1" max="16384" width="9.140625" style="1"/>
  </cols>
  <sheetData>
    <row r="2" spans="1:5" ht="15.75" x14ac:dyDescent="0.25">
      <c r="A2" s="580" t="s">
        <v>280</v>
      </c>
      <c r="B2" s="580"/>
      <c r="C2" s="580"/>
      <c r="D2" s="580"/>
      <c r="E2" s="580"/>
    </row>
  </sheetData>
  <mergeCells count="1">
    <mergeCell ref="A2:E2"/>
  </mergeCells>
  <pageMargins left="0.7" right="0.7" top="0.75" bottom="0.75" header="0.3" footer="0.3"/>
  <pageSetup scale="55" orientation="portrait" horizontalDpi="4294967295" verticalDpi="4294967295" r:id="rId1"/>
  <headerFooter>
    <oddFooter>&amp;C&amp;"Times New Roman,Regular"&amp;16 46</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7" tint="0.39997558519241921"/>
  </sheetPr>
  <dimension ref="A1:I33"/>
  <sheetViews>
    <sheetView zoomScale="110" zoomScaleNormal="110" workbookViewId="0">
      <selection activeCell="A2" sqref="A2"/>
    </sheetView>
  </sheetViews>
  <sheetFormatPr defaultRowHeight="15" x14ac:dyDescent="0.25"/>
  <sheetData>
    <row r="1" spans="1:9" ht="27" x14ac:dyDescent="0.35">
      <c r="A1" s="607" t="s">
        <v>781</v>
      </c>
      <c r="B1" s="607"/>
      <c r="C1" s="607"/>
      <c r="D1" s="607"/>
      <c r="E1" s="607"/>
      <c r="F1" s="607"/>
      <c r="G1" s="607"/>
      <c r="H1" s="607"/>
      <c r="I1" s="607"/>
    </row>
    <row r="3" spans="1:9" ht="27.75" x14ac:dyDescent="0.4">
      <c r="A3" s="607" t="s">
        <v>616</v>
      </c>
      <c r="B3" s="678"/>
      <c r="C3" s="678"/>
      <c r="D3" s="678"/>
      <c r="E3" s="678"/>
      <c r="F3" s="678"/>
      <c r="G3" s="678"/>
      <c r="H3" s="678"/>
      <c r="I3" s="678"/>
    </row>
    <row r="5" spans="1:9" ht="19.5" thickBot="1" x14ac:dyDescent="0.35">
      <c r="A5" s="677" t="s">
        <v>522</v>
      </c>
      <c r="B5" s="677"/>
      <c r="C5" s="677"/>
      <c r="D5" s="677"/>
      <c r="E5" s="677"/>
      <c r="F5" s="677"/>
      <c r="G5" s="677"/>
      <c r="H5" s="677"/>
      <c r="I5" s="399"/>
    </row>
    <row r="6" spans="1:9" x14ac:dyDescent="0.25">
      <c r="A6" s="1"/>
      <c r="B6" s="1"/>
      <c r="C6" s="1"/>
      <c r="D6" s="1"/>
      <c r="E6" s="1"/>
      <c r="F6" s="1"/>
      <c r="G6" s="1"/>
      <c r="H6" s="1"/>
      <c r="I6" s="1"/>
    </row>
    <row r="7" spans="1:9" ht="18" customHeight="1" x14ac:dyDescent="0.25">
      <c r="A7" s="569" t="s">
        <v>678</v>
      </c>
      <c r="B7" s="569"/>
      <c r="C7" s="569"/>
      <c r="D7" s="569"/>
      <c r="E7" s="569"/>
      <c r="F7" s="569"/>
      <c r="G7" s="569"/>
      <c r="H7" s="569"/>
      <c r="I7" s="360">
        <v>48</v>
      </c>
    </row>
    <row r="8" spans="1:9" ht="18" customHeight="1" x14ac:dyDescent="0.25">
      <c r="A8" s="569" t="s">
        <v>679</v>
      </c>
      <c r="B8" s="569"/>
      <c r="C8" s="569"/>
      <c r="D8" s="569"/>
      <c r="E8" s="569"/>
      <c r="F8" s="569"/>
      <c r="G8" s="569"/>
      <c r="H8" s="569"/>
      <c r="I8" s="360">
        <v>49</v>
      </c>
    </row>
    <row r="9" spans="1:9" ht="18" customHeight="1" x14ac:dyDescent="0.25">
      <c r="A9" s="569" t="s">
        <v>673</v>
      </c>
      <c r="B9" s="569"/>
      <c r="C9" s="569"/>
      <c r="D9" s="569"/>
      <c r="E9" s="569"/>
      <c r="F9" s="569"/>
      <c r="G9" s="569"/>
      <c r="H9" s="569"/>
      <c r="I9" s="360">
        <v>50</v>
      </c>
    </row>
    <row r="10" spans="1:9" ht="18" customHeight="1" x14ac:dyDescent="0.25">
      <c r="A10" s="569" t="s">
        <v>674</v>
      </c>
      <c r="B10" s="569"/>
      <c r="C10" s="569"/>
      <c r="D10" s="569"/>
      <c r="E10" s="569"/>
      <c r="F10" s="569"/>
      <c r="G10" s="569"/>
      <c r="H10" s="569"/>
      <c r="I10" s="360">
        <v>51</v>
      </c>
    </row>
    <row r="11" spans="1:9" ht="18" customHeight="1" x14ac:dyDescent="0.25">
      <c r="A11" s="569" t="s">
        <v>680</v>
      </c>
      <c r="B11" s="569"/>
      <c r="C11" s="569"/>
      <c r="D11" s="569"/>
      <c r="E11" s="569"/>
      <c r="F11" s="569"/>
      <c r="G11" s="569"/>
      <c r="H11" s="569"/>
      <c r="I11" s="360">
        <v>52</v>
      </c>
    </row>
    <row r="12" spans="1:9" ht="18" customHeight="1" x14ac:dyDescent="0.25">
      <c r="A12" s="569" t="s">
        <v>681</v>
      </c>
      <c r="B12" s="569"/>
      <c r="C12" s="569"/>
      <c r="D12" s="569"/>
      <c r="E12" s="569"/>
      <c r="F12" s="569"/>
      <c r="G12" s="569"/>
      <c r="H12" s="569"/>
      <c r="I12" s="360">
        <v>53</v>
      </c>
    </row>
    <row r="13" spans="1:9" ht="18" customHeight="1" x14ac:dyDescent="0.25">
      <c r="A13" s="1" t="s">
        <v>780</v>
      </c>
      <c r="B13" s="1"/>
      <c r="C13" s="1"/>
      <c r="D13" s="1"/>
      <c r="E13" s="1"/>
      <c r="F13" s="1"/>
      <c r="G13" s="1"/>
      <c r="H13" s="1"/>
      <c r="I13" s="1"/>
    </row>
    <row r="14" spans="1:9" ht="18" customHeight="1" x14ac:dyDescent="0.25">
      <c r="A14" s="1"/>
      <c r="B14" s="1"/>
      <c r="C14" s="1"/>
      <c r="D14" s="1"/>
      <c r="E14" s="1"/>
      <c r="F14" s="1"/>
      <c r="G14" s="1"/>
      <c r="H14" s="1"/>
      <c r="I14" s="1"/>
    </row>
    <row r="15" spans="1:9" ht="18" customHeight="1" x14ac:dyDescent="0.25">
      <c r="A15" s="1"/>
      <c r="B15" s="1"/>
      <c r="C15" s="1"/>
      <c r="D15" s="1"/>
      <c r="E15" s="1"/>
      <c r="F15" s="1"/>
      <c r="G15" s="1"/>
      <c r="H15" s="1"/>
      <c r="I15" s="1"/>
    </row>
    <row r="16" spans="1:9" ht="18" customHeight="1" x14ac:dyDescent="0.25">
      <c r="A16" s="1"/>
      <c r="B16" s="1"/>
      <c r="C16" s="1"/>
      <c r="D16" s="1"/>
      <c r="E16" s="1"/>
      <c r="F16" s="1"/>
      <c r="G16" s="1"/>
      <c r="H16" s="1"/>
      <c r="I16" s="1"/>
    </row>
    <row r="17" spans="1:9" ht="18" customHeight="1" x14ac:dyDescent="0.25">
      <c r="A17" s="1"/>
      <c r="B17" s="1"/>
      <c r="C17" s="1"/>
      <c r="D17" s="1"/>
      <c r="E17" s="1"/>
      <c r="F17" s="1"/>
      <c r="G17" s="1"/>
      <c r="H17" s="1"/>
      <c r="I17" s="1"/>
    </row>
    <row r="18" spans="1:9" ht="18" customHeight="1" x14ac:dyDescent="0.25">
      <c r="A18" s="1"/>
      <c r="B18" s="1"/>
      <c r="C18" s="1"/>
      <c r="D18" s="1"/>
      <c r="E18" s="1"/>
      <c r="F18" s="1"/>
      <c r="G18" s="1"/>
      <c r="H18" s="1"/>
      <c r="I18" s="1"/>
    </row>
    <row r="19" spans="1:9" ht="18" customHeight="1" x14ac:dyDescent="0.25">
      <c r="A19" s="1"/>
      <c r="B19" s="1"/>
      <c r="C19" s="1"/>
      <c r="D19" s="1"/>
      <c r="E19" s="1"/>
      <c r="F19" s="1"/>
      <c r="G19" s="1"/>
      <c r="H19" s="1"/>
      <c r="I19" s="1"/>
    </row>
    <row r="20" spans="1:9" ht="18" customHeight="1" x14ac:dyDescent="0.25">
      <c r="A20" s="1"/>
      <c r="B20" s="1"/>
      <c r="C20" s="1"/>
      <c r="D20" s="1"/>
      <c r="E20" s="1"/>
      <c r="F20" s="1"/>
      <c r="G20" s="1"/>
      <c r="H20" s="1"/>
      <c r="I20" s="1"/>
    </row>
    <row r="21" spans="1:9" ht="18" customHeight="1" x14ac:dyDescent="0.25">
      <c r="A21" s="1"/>
      <c r="B21" s="1"/>
      <c r="C21" s="1"/>
      <c r="D21" s="1"/>
      <c r="E21" s="1"/>
      <c r="F21" s="1"/>
      <c r="G21" s="1"/>
      <c r="H21" s="1"/>
      <c r="I21" s="1"/>
    </row>
    <row r="22" spans="1:9" ht="18" customHeight="1" x14ac:dyDescent="0.25">
      <c r="A22" s="1"/>
      <c r="B22" s="1"/>
      <c r="C22" s="1"/>
      <c r="D22" s="1"/>
      <c r="E22" s="1"/>
      <c r="F22" s="1"/>
      <c r="G22" s="1"/>
      <c r="H22" s="1"/>
      <c r="I22" s="1"/>
    </row>
    <row r="23" spans="1:9" ht="18" customHeight="1" x14ac:dyDescent="0.25">
      <c r="A23" s="1"/>
      <c r="B23" s="1"/>
      <c r="C23" s="1"/>
      <c r="D23" s="1"/>
      <c r="E23" s="1"/>
      <c r="F23" s="1"/>
      <c r="G23" s="1"/>
      <c r="H23" s="1"/>
      <c r="I23" s="1"/>
    </row>
    <row r="24" spans="1:9" ht="18" customHeight="1" x14ac:dyDescent="0.25">
      <c r="A24" s="1"/>
      <c r="B24" s="1"/>
      <c r="C24" s="1"/>
      <c r="D24" s="1"/>
      <c r="E24" s="1"/>
      <c r="F24" s="1"/>
      <c r="G24" s="1"/>
      <c r="H24" s="1"/>
      <c r="I24" s="1"/>
    </row>
    <row r="25" spans="1:9" ht="18" customHeight="1" x14ac:dyDescent="0.25">
      <c r="A25" s="1"/>
      <c r="B25" s="1"/>
      <c r="C25" s="1"/>
      <c r="D25" s="1"/>
      <c r="E25" s="1"/>
      <c r="F25" s="1"/>
      <c r="G25" s="1"/>
      <c r="H25" s="1"/>
      <c r="I25" s="1"/>
    </row>
    <row r="26" spans="1:9" ht="18" customHeight="1" x14ac:dyDescent="0.25">
      <c r="A26" s="1"/>
      <c r="B26" s="1"/>
      <c r="C26" s="1"/>
      <c r="D26" s="1"/>
      <c r="E26" s="1"/>
      <c r="F26" s="1"/>
      <c r="G26" s="1"/>
      <c r="H26" s="1"/>
      <c r="I26" s="1"/>
    </row>
    <row r="27" spans="1:9" ht="18" customHeight="1" x14ac:dyDescent="0.25">
      <c r="A27" s="1"/>
      <c r="B27" s="1"/>
      <c r="C27" s="1"/>
      <c r="D27" s="1"/>
      <c r="E27" s="1"/>
      <c r="F27" s="1"/>
      <c r="G27" s="1"/>
      <c r="H27" s="1"/>
      <c r="I27" s="1"/>
    </row>
    <row r="28" spans="1:9" ht="18" customHeight="1" x14ac:dyDescent="0.25">
      <c r="A28" s="1"/>
      <c r="B28" s="1"/>
      <c r="C28" s="1"/>
      <c r="D28" s="1"/>
      <c r="E28" s="1"/>
      <c r="F28" s="1"/>
      <c r="G28" s="1"/>
      <c r="H28" s="1"/>
      <c r="I28" s="1"/>
    </row>
    <row r="29" spans="1:9" ht="18" customHeight="1" x14ac:dyDescent="0.25">
      <c r="A29" s="1"/>
      <c r="B29" s="1"/>
      <c r="C29" s="1"/>
      <c r="D29" s="1"/>
      <c r="E29" s="1"/>
      <c r="F29" s="1"/>
      <c r="G29" s="1"/>
      <c r="H29" s="1"/>
      <c r="I29" s="1"/>
    </row>
    <row r="30" spans="1:9" ht="18" customHeight="1"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sheetData>
  <mergeCells count="9">
    <mergeCell ref="A10:H10"/>
    <mergeCell ref="A11:H11"/>
    <mergeCell ref="A12:H12"/>
    <mergeCell ref="A5:H5"/>
    <mergeCell ref="A1:I1"/>
    <mergeCell ref="A3:I3"/>
    <mergeCell ref="A7:H7"/>
    <mergeCell ref="A8:H8"/>
    <mergeCell ref="A9:H9"/>
  </mergeCells>
  <pageMargins left="0.95" right="0.7" top="0.75" bottom="0.75" header="0.3" footer="0.3"/>
  <pageSetup orientation="portrait" horizontalDpi="4294967295" verticalDpi="4294967295" r:id="rId1"/>
  <headerFooter>
    <oddHeader>&amp;C&amp;"Times New Roman,Bold Italic"&amp;28Borden County</oddHeader>
    <oddFooter>&amp;C&amp;"Times New Roman,Regular" 47</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7" tint="0.39997558519241921"/>
  </sheetPr>
  <dimension ref="A1:O20"/>
  <sheetViews>
    <sheetView zoomScale="70" zoomScaleNormal="70" workbookViewId="0">
      <selection activeCell="S20" sqref="S20"/>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1" spans="1:15" ht="30" customHeight="1" x14ac:dyDescent="0.35">
      <c r="A1" s="662" t="s">
        <v>617</v>
      </c>
      <c r="B1" s="662"/>
      <c r="C1" s="662"/>
      <c r="D1" s="662"/>
      <c r="E1" s="662"/>
      <c r="F1" s="662"/>
      <c r="G1" s="662"/>
      <c r="H1" s="662"/>
      <c r="I1" s="662"/>
    </row>
    <row r="2" spans="1:15" ht="30" customHeight="1" thickBot="1" x14ac:dyDescent="0.4">
      <c r="A2" s="656" t="s">
        <v>618</v>
      </c>
      <c r="B2" s="656"/>
      <c r="C2" s="656"/>
      <c r="D2" s="656"/>
      <c r="E2" s="656"/>
      <c r="F2" s="656"/>
      <c r="G2" s="656"/>
      <c r="H2" s="656"/>
      <c r="I2" s="656"/>
      <c r="K2" s="38"/>
      <c r="L2" s="38"/>
    </row>
    <row r="3" spans="1:15" ht="30" customHeight="1" x14ac:dyDescent="0.35">
      <c r="A3" s="50"/>
      <c r="B3" s="50"/>
      <c r="C3" s="50"/>
      <c r="D3" s="50"/>
      <c r="E3" s="50"/>
      <c r="F3" s="50"/>
      <c r="G3" s="50"/>
      <c r="H3" s="50"/>
      <c r="I3" s="50"/>
    </row>
    <row r="4" spans="1:15" ht="30" customHeight="1" x14ac:dyDescent="0.3">
      <c r="A4" s="655" t="s">
        <v>97</v>
      </c>
      <c r="B4" s="655"/>
      <c r="C4" s="4" t="s">
        <v>0</v>
      </c>
      <c r="D4" s="22"/>
      <c r="E4" s="4" t="s">
        <v>1</v>
      </c>
      <c r="F4" s="22"/>
      <c r="G4" s="4" t="s">
        <v>2</v>
      </c>
      <c r="H4" s="22"/>
      <c r="I4" s="4" t="s">
        <v>1</v>
      </c>
      <c r="K4" s="80" t="s">
        <v>139</v>
      </c>
      <c r="L4" s="6" t="s">
        <v>354</v>
      </c>
    </row>
    <row r="5" spans="1:15" ht="30" customHeight="1" x14ac:dyDescent="0.35">
      <c r="A5" s="50"/>
      <c r="B5" s="50"/>
      <c r="C5" s="7">
        <v>2023</v>
      </c>
      <c r="D5" s="23"/>
      <c r="E5" s="7">
        <v>2024</v>
      </c>
      <c r="F5" s="23"/>
      <c r="G5" s="7">
        <v>2024</v>
      </c>
      <c r="H5" s="23"/>
      <c r="I5" s="7">
        <v>2025</v>
      </c>
      <c r="J5" s="190"/>
      <c r="K5" s="81">
        <v>2020</v>
      </c>
      <c r="L5" s="198" t="s">
        <v>355</v>
      </c>
    </row>
    <row r="6" spans="1:15" s="3" customFormat="1" ht="30" customHeight="1" x14ac:dyDescent="0.3">
      <c r="A6" s="655" t="s">
        <v>3</v>
      </c>
      <c r="B6" s="655"/>
      <c r="C6" s="53"/>
      <c r="D6" s="56"/>
      <c r="E6" s="53"/>
      <c r="F6" s="56"/>
      <c r="G6" s="53"/>
      <c r="H6" s="56"/>
      <c r="I6" s="53"/>
      <c r="K6" s="90"/>
      <c r="M6" s="118"/>
      <c r="N6" s="118"/>
      <c r="O6" s="118"/>
    </row>
    <row r="7" spans="1:15" s="3" customFormat="1" ht="30" customHeight="1" x14ac:dyDescent="0.3">
      <c r="A7" s="53"/>
      <c r="B7" s="35" t="s">
        <v>792</v>
      </c>
      <c r="C7" s="262">
        <v>23690</v>
      </c>
      <c r="D7" s="263"/>
      <c r="E7" s="264">
        <v>5000</v>
      </c>
      <c r="F7" s="263"/>
      <c r="G7" s="262">
        <v>3000</v>
      </c>
      <c r="H7" s="263"/>
      <c r="I7" s="264">
        <v>5000</v>
      </c>
      <c r="J7" s="192"/>
      <c r="K7" s="85">
        <v>0</v>
      </c>
      <c r="L7" s="77">
        <f>K7/I7</f>
        <v>0</v>
      </c>
      <c r="M7" s="118"/>
      <c r="N7" s="118"/>
      <c r="O7" s="118"/>
    </row>
    <row r="8" spans="1:15" s="3" customFormat="1" ht="30" customHeight="1" thickBot="1" x14ac:dyDescent="0.35">
      <c r="A8" s="53"/>
      <c r="B8" s="35" t="s">
        <v>361</v>
      </c>
      <c r="C8" s="437"/>
      <c r="D8" s="438"/>
      <c r="E8" s="437">
        <v>20</v>
      </c>
      <c r="F8" s="438"/>
      <c r="G8" s="437">
        <v>20</v>
      </c>
      <c r="H8" s="438"/>
      <c r="I8" s="437"/>
      <c r="J8" s="192"/>
      <c r="K8" s="96"/>
      <c r="L8" s="78"/>
      <c r="M8" s="118"/>
      <c r="N8" s="118"/>
      <c r="O8" s="118"/>
    </row>
    <row r="9" spans="1:15" s="3" customFormat="1" ht="30" customHeight="1" thickBot="1" x14ac:dyDescent="0.35">
      <c r="A9" s="53"/>
      <c r="B9" s="35" t="s">
        <v>747</v>
      </c>
      <c r="C9" s="437"/>
      <c r="D9" s="438"/>
      <c r="E9" s="437"/>
      <c r="F9" s="438"/>
      <c r="G9" s="437"/>
      <c r="H9" s="438"/>
      <c r="I9" s="437"/>
      <c r="J9" s="192"/>
      <c r="K9" s="256"/>
      <c r="L9" s="132"/>
      <c r="M9" s="118"/>
      <c r="N9" s="118"/>
      <c r="O9" s="118"/>
    </row>
    <row r="10" spans="1:15" s="3" customFormat="1" ht="30" customHeight="1" thickBot="1" x14ac:dyDescent="0.35">
      <c r="A10" s="49" t="s">
        <v>6</v>
      </c>
      <c r="B10" s="54"/>
      <c r="C10" s="138">
        <f>SUM(C7:C8)</f>
        <v>23690</v>
      </c>
      <c r="D10" s="439"/>
      <c r="E10" s="138">
        <f>SUM(E7:E8)</f>
        <v>5020</v>
      </c>
      <c r="F10" s="439"/>
      <c r="G10" s="138">
        <f>SUM(G7:G8)</f>
        <v>3020</v>
      </c>
      <c r="H10" s="439"/>
      <c r="I10" s="138">
        <f>SUM(I7:I8)</f>
        <v>5000</v>
      </c>
      <c r="J10" s="192"/>
      <c r="K10" s="234">
        <f>K7</f>
        <v>0</v>
      </c>
      <c r="L10" s="195"/>
      <c r="M10" s="118"/>
      <c r="N10" s="118"/>
      <c r="O10" s="118"/>
    </row>
    <row r="11" spans="1:15" s="3" customFormat="1" ht="30" customHeight="1" thickBot="1" x14ac:dyDescent="0.35">
      <c r="A11" s="53"/>
      <c r="B11" s="55" t="s">
        <v>7</v>
      </c>
      <c r="C11" s="265">
        <v>0</v>
      </c>
      <c r="D11" s="266"/>
      <c r="E11" s="265">
        <v>81360</v>
      </c>
      <c r="F11" s="266"/>
      <c r="G11" s="265">
        <v>78340</v>
      </c>
      <c r="H11" s="266"/>
      <c r="I11" s="265">
        <v>81360</v>
      </c>
      <c r="J11" s="192"/>
      <c r="K11" s="255">
        <v>0</v>
      </c>
      <c r="L11" s="267"/>
      <c r="M11" s="118"/>
      <c r="N11" s="118"/>
      <c r="O11" s="118"/>
    </row>
    <row r="12" spans="1:15" s="3" customFormat="1" ht="30" customHeight="1" x14ac:dyDescent="0.3">
      <c r="A12" s="52" t="s">
        <v>98</v>
      </c>
      <c r="B12" s="51"/>
      <c r="C12" s="137">
        <f>SUM(C10:C11)</f>
        <v>23690</v>
      </c>
      <c r="D12" s="57"/>
      <c r="E12" s="137">
        <f>SUM(E10:E11)</f>
        <v>86380</v>
      </c>
      <c r="F12" s="57"/>
      <c r="G12" s="137">
        <f>SUM(G10:G11)</f>
        <v>81360</v>
      </c>
      <c r="H12" s="57"/>
      <c r="I12" s="137">
        <f>SUM(I10:I11)</f>
        <v>86360</v>
      </c>
      <c r="K12" s="87">
        <f>K10+K11</f>
        <v>0</v>
      </c>
      <c r="L12" s="82"/>
      <c r="M12" s="118"/>
      <c r="N12" s="118"/>
      <c r="O12" s="118"/>
    </row>
    <row r="13" spans="1:15" s="3" customFormat="1" ht="30" customHeight="1" x14ac:dyDescent="0.3">
      <c r="A13" s="53"/>
      <c r="B13" s="51"/>
      <c r="C13" s="168"/>
      <c r="D13" s="53"/>
      <c r="E13" s="168"/>
      <c r="F13" s="53"/>
      <c r="G13" s="168"/>
      <c r="H13" s="53"/>
      <c r="I13" s="168"/>
      <c r="K13" s="169"/>
      <c r="M13" s="118"/>
      <c r="N13" s="118"/>
      <c r="O13" s="118"/>
    </row>
    <row r="14" spans="1:15" s="3" customFormat="1" ht="30" customHeight="1" x14ac:dyDescent="0.3">
      <c r="B14" s="51"/>
      <c r="C14" s="169"/>
      <c r="E14" s="169"/>
      <c r="G14" s="169"/>
      <c r="I14" s="169"/>
      <c r="K14" s="169"/>
      <c r="M14" s="118"/>
      <c r="N14" s="118"/>
      <c r="O14" s="118"/>
    </row>
    <row r="15" spans="1:15" s="3" customFormat="1" ht="30" customHeight="1" x14ac:dyDescent="0.3">
      <c r="A15" s="655" t="s">
        <v>4</v>
      </c>
      <c r="B15" s="655"/>
      <c r="C15" s="169"/>
      <c r="E15" s="169"/>
      <c r="G15" s="169"/>
      <c r="I15" s="169"/>
      <c r="K15" s="169"/>
      <c r="M15" s="118"/>
      <c r="N15" s="118"/>
      <c r="O15" s="118"/>
    </row>
    <row r="16" spans="1:15" s="2" customFormat="1" ht="30" customHeight="1" thickBot="1" x14ac:dyDescent="0.35">
      <c r="A16" s="34"/>
      <c r="B16" s="35" t="s">
        <v>312</v>
      </c>
      <c r="C16" s="113">
        <v>0</v>
      </c>
      <c r="D16" s="16"/>
      <c r="E16" s="113">
        <v>0</v>
      </c>
      <c r="F16" s="16"/>
      <c r="G16" s="113">
        <v>0</v>
      </c>
      <c r="H16" s="16"/>
      <c r="I16" s="113">
        <v>1000</v>
      </c>
      <c r="K16" s="221">
        <v>0</v>
      </c>
      <c r="L16" s="88">
        <f>K16/I16</f>
        <v>0</v>
      </c>
      <c r="M16" s="400"/>
      <c r="N16" s="400"/>
      <c r="O16" s="400"/>
    </row>
    <row r="17" spans="1:15" s="2" customFormat="1" ht="30" customHeight="1" thickBot="1" x14ac:dyDescent="0.35">
      <c r="B17" s="8" t="s">
        <v>277</v>
      </c>
      <c r="C17" s="170">
        <v>0</v>
      </c>
      <c r="D17" s="30"/>
      <c r="E17" s="170">
        <v>0</v>
      </c>
      <c r="F17" s="30"/>
      <c r="G17" s="170">
        <v>0</v>
      </c>
      <c r="H17" s="30"/>
      <c r="I17" s="170">
        <v>0</v>
      </c>
      <c r="J17" s="135"/>
      <c r="K17" s="233">
        <v>0</v>
      </c>
      <c r="L17" s="88" t="e">
        <f>K17/I17</f>
        <v>#DIV/0!</v>
      </c>
      <c r="M17" s="400"/>
      <c r="N17" s="400"/>
      <c r="O17" s="400"/>
    </row>
    <row r="18" spans="1:15" s="5" customFormat="1" ht="30" customHeight="1" x14ac:dyDescent="0.3">
      <c r="A18" s="658" t="s">
        <v>13</v>
      </c>
      <c r="B18" s="658"/>
      <c r="C18" s="158">
        <f>SUM(C16:C17)</f>
        <v>0</v>
      </c>
      <c r="D18" s="19"/>
      <c r="E18" s="158">
        <f>SUM(E16:E17)</f>
        <v>0</v>
      </c>
      <c r="F18" s="19"/>
      <c r="G18" s="158">
        <f>SUM(G16:G17)</f>
        <v>0</v>
      </c>
      <c r="H18" s="19"/>
      <c r="I18" s="158">
        <f>SUM(I16:I17)</f>
        <v>1000</v>
      </c>
      <c r="J18" s="193"/>
      <c r="K18" s="236">
        <f>SUM(K16:K17)</f>
        <v>0</v>
      </c>
      <c r="L18" s="196"/>
      <c r="M18" s="118"/>
      <c r="N18" s="118"/>
      <c r="O18" s="118"/>
    </row>
    <row r="19" spans="1:15" ht="30" customHeight="1" thickBot="1" x14ac:dyDescent="0.35">
      <c r="B19" s="13" t="s">
        <v>87</v>
      </c>
      <c r="C19" s="159">
        <f>C12-C18</f>
        <v>23690</v>
      </c>
      <c r="D19" s="20"/>
      <c r="E19" s="159">
        <f>E12</f>
        <v>86380</v>
      </c>
      <c r="F19" s="20"/>
      <c r="G19" s="159">
        <f>G12-G18</f>
        <v>81360</v>
      </c>
      <c r="H19" s="20"/>
      <c r="I19" s="159">
        <f>I12-I18</f>
        <v>85360</v>
      </c>
      <c r="J19" s="190"/>
      <c r="K19" s="237">
        <v>0</v>
      </c>
      <c r="L19" s="112"/>
    </row>
    <row r="20" spans="1:15" ht="30" customHeight="1" x14ac:dyDescent="0.3">
      <c r="A20" s="52" t="s">
        <v>118</v>
      </c>
      <c r="C20" s="118">
        <f>SUM(C18:C19)</f>
        <v>23690</v>
      </c>
      <c r="D20" s="21"/>
      <c r="E20" s="118">
        <f>SUM(E18:E19)</f>
        <v>86380</v>
      </c>
      <c r="F20" s="21"/>
      <c r="G20" s="118">
        <f>SUM(G18:G19)</f>
        <v>81360</v>
      </c>
      <c r="H20" s="21"/>
      <c r="I20" s="118">
        <f>SUM(I18:I19)</f>
        <v>86360</v>
      </c>
      <c r="K20" s="87">
        <f>SUM(K18:K19)</f>
        <v>0</v>
      </c>
      <c r="L20" s="83"/>
    </row>
  </sheetData>
  <mergeCells count="6">
    <mergeCell ref="A1:I1"/>
    <mergeCell ref="A2:I2"/>
    <mergeCell ref="A15:B15"/>
    <mergeCell ref="A4:B4"/>
    <mergeCell ref="A18:B18"/>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Roman,Regular"&amp;14 &amp;16 48</oddFooter>
  </headerFooter>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7" tint="0.39997558519241921"/>
  </sheetPr>
  <dimension ref="A1:P28"/>
  <sheetViews>
    <sheetView zoomScale="80" zoomScaleNormal="80" workbookViewId="0">
      <selection activeCell="L21" sqref="L21"/>
    </sheetView>
  </sheetViews>
  <sheetFormatPr defaultColWidth="9.140625" defaultRowHeight="30" customHeight="1" x14ac:dyDescent="0.25"/>
  <cols>
    <col min="1" max="1" width="5.7109375" style="347" customWidth="1"/>
    <col min="2" max="2" width="50.7109375" style="347" customWidth="1"/>
    <col min="3" max="5" width="22.7109375" style="347" customWidth="1"/>
    <col min="6" max="6" width="18.7109375" style="347" bestFit="1" customWidth="1"/>
    <col min="7" max="7" width="3.42578125" style="347" hidden="1" customWidth="1"/>
    <col min="8" max="8" width="22.7109375" style="347" hidden="1" customWidth="1"/>
    <col min="9" max="9" width="11.7109375" style="347" hidden="1" customWidth="1"/>
    <col min="10" max="12" width="15.7109375" style="530" customWidth="1"/>
    <col min="13" max="16384" width="9.140625" style="347"/>
  </cols>
  <sheetData>
    <row r="1" spans="1:16" ht="30" customHeight="1" x14ac:dyDescent="0.35">
      <c r="A1" s="679" t="s">
        <v>617</v>
      </c>
      <c r="B1" s="679"/>
      <c r="C1" s="679"/>
      <c r="D1" s="679"/>
      <c r="E1" s="679"/>
      <c r="F1" s="679"/>
    </row>
    <row r="2" spans="1:16" ht="30" customHeight="1" x14ac:dyDescent="0.35">
      <c r="A2" s="679" t="s">
        <v>619</v>
      </c>
      <c r="B2" s="679"/>
      <c r="C2" s="679"/>
      <c r="D2" s="679"/>
      <c r="E2" s="679"/>
      <c r="F2" s="679"/>
    </row>
    <row r="3" spans="1:16" s="476" customFormat="1" ht="30" customHeight="1" x14ac:dyDescent="0.3">
      <c r="J3" s="531"/>
      <c r="K3" s="531"/>
      <c r="L3" s="531"/>
    </row>
    <row r="4" spans="1:16" s="533" customFormat="1" ht="30" customHeight="1" x14ac:dyDescent="0.3">
      <c r="A4" s="680" t="s">
        <v>97</v>
      </c>
      <c r="B4" s="681"/>
      <c r="C4" s="532" t="s">
        <v>0</v>
      </c>
      <c r="D4" s="532" t="s">
        <v>1</v>
      </c>
      <c r="E4" s="532" t="s">
        <v>2</v>
      </c>
      <c r="F4" s="532" t="s">
        <v>1</v>
      </c>
      <c r="H4" s="532" t="s">
        <v>139</v>
      </c>
      <c r="I4" s="534" t="s">
        <v>354</v>
      </c>
      <c r="J4" s="535"/>
      <c r="K4" s="535"/>
      <c r="L4" s="535"/>
    </row>
    <row r="5" spans="1:16" ht="30" customHeight="1" x14ac:dyDescent="0.3">
      <c r="A5" s="534"/>
      <c r="B5" s="534"/>
      <c r="C5" s="534">
        <v>2023</v>
      </c>
      <c r="D5" s="534">
        <v>2024</v>
      </c>
      <c r="E5" s="534">
        <v>2024</v>
      </c>
      <c r="F5" s="534">
        <v>2025</v>
      </c>
      <c r="H5" s="534">
        <v>2020</v>
      </c>
      <c r="I5" s="536" t="s">
        <v>355</v>
      </c>
    </row>
    <row r="6" spans="1:16" ht="30" customHeight="1" x14ac:dyDescent="0.3">
      <c r="A6" s="680" t="s">
        <v>3</v>
      </c>
      <c r="B6" s="680"/>
      <c r="C6" s="463"/>
      <c r="D6" s="463"/>
      <c r="E6" s="463"/>
      <c r="F6" s="463"/>
    </row>
    <row r="7" spans="1:16" s="476" customFormat="1" ht="30" customHeight="1" x14ac:dyDescent="0.3">
      <c r="B7" s="476" t="s">
        <v>278</v>
      </c>
      <c r="C7" s="477">
        <v>25848.26</v>
      </c>
      <c r="D7" s="477">
        <v>9000</v>
      </c>
      <c r="E7" s="477">
        <v>12500</v>
      </c>
      <c r="F7" s="477">
        <v>10000</v>
      </c>
      <c r="H7" s="477">
        <v>0</v>
      </c>
      <c r="I7" s="537"/>
      <c r="J7" s="531"/>
      <c r="K7" s="531"/>
      <c r="L7" s="531"/>
    </row>
    <row r="8" spans="1:16" s="476" customFormat="1" ht="30" customHeight="1" x14ac:dyDescent="0.3">
      <c r="B8" s="476" t="s">
        <v>748</v>
      </c>
      <c r="C8" s="477">
        <v>7430.28</v>
      </c>
      <c r="D8" s="477">
        <v>0</v>
      </c>
      <c r="E8" s="477">
        <v>0</v>
      </c>
      <c r="F8" s="477">
        <v>0</v>
      </c>
      <c r="H8" s="477">
        <v>0</v>
      </c>
      <c r="I8" s="537"/>
      <c r="J8" s="531"/>
      <c r="K8" s="531"/>
      <c r="L8" s="531"/>
    </row>
    <row r="9" spans="1:16" s="538" customFormat="1" ht="30" customHeight="1" x14ac:dyDescent="0.3">
      <c r="A9" s="680" t="s">
        <v>6</v>
      </c>
      <c r="B9" s="680"/>
      <c r="C9" s="535">
        <f>SUM(C7:C8)</f>
        <v>33278.54</v>
      </c>
      <c r="D9" s="535">
        <f>SUM(D7:D8)</f>
        <v>9000</v>
      </c>
      <c r="E9" s="535">
        <f>SUM(E7:E8)</f>
        <v>12500</v>
      </c>
      <c r="F9" s="535">
        <f>SUM(F7:F8)</f>
        <v>10000</v>
      </c>
      <c r="H9" s="535">
        <f>SUM(H7:H8)</f>
        <v>0</v>
      </c>
      <c r="J9" s="535"/>
      <c r="K9" s="535"/>
      <c r="L9" s="535"/>
    </row>
    <row r="10" spans="1:16" s="538" customFormat="1" ht="30" customHeight="1" x14ac:dyDescent="0.3">
      <c r="B10" s="538" t="s">
        <v>7</v>
      </c>
      <c r="C10" s="535">
        <v>128958.01</v>
      </c>
      <c r="D10" s="535">
        <v>162236.54999999999</v>
      </c>
      <c r="E10" s="535">
        <v>162236.54999999999</v>
      </c>
      <c r="F10" s="535">
        <v>117927</v>
      </c>
      <c r="H10" s="535">
        <v>0</v>
      </c>
      <c r="J10" s="535"/>
      <c r="K10" s="535"/>
      <c r="L10" s="535"/>
    </row>
    <row r="11" spans="1:16" s="538" customFormat="1" ht="30" customHeight="1" x14ac:dyDescent="0.3">
      <c r="A11" s="680" t="s">
        <v>98</v>
      </c>
      <c r="B11" s="680"/>
      <c r="C11" s="535">
        <f>SUM(C9:C10)</f>
        <v>162236.54999999999</v>
      </c>
      <c r="D11" s="535">
        <f>SUM(D9+D10)</f>
        <v>171236.55</v>
      </c>
      <c r="E11" s="535">
        <f>SUM(E9+E10)</f>
        <v>174736.55</v>
      </c>
      <c r="F11" s="535">
        <f>SUM(F9+F10)</f>
        <v>127927</v>
      </c>
      <c r="H11" s="535">
        <f>SUM(H9:H10)</f>
        <v>0</v>
      </c>
      <c r="J11" s="535"/>
      <c r="K11" s="535"/>
      <c r="L11" s="535"/>
    </row>
    <row r="12" spans="1:16" ht="30" customHeight="1" x14ac:dyDescent="0.25">
      <c r="C12" s="356"/>
      <c r="D12" s="356"/>
      <c r="E12" s="356"/>
      <c r="F12" s="356"/>
      <c r="H12" s="356"/>
    </row>
    <row r="13" spans="1:16" ht="30" customHeight="1" x14ac:dyDescent="0.25">
      <c r="C13" s="356"/>
      <c r="D13" s="356"/>
      <c r="E13" s="356"/>
      <c r="F13" s="356"/>
      <c r="H13" s="356"/>
    </row>
    <row r="14" spans="1:16" ht="30" customHeight="1" x14ac:dyDescent="0.25">
      <c r="C14" s="356"/>
      <c r="D14" s="356"/>
      <c r="E14" s="356"/>
      <c r="F14" s="356"/>
      <c r="H14" s="356"/>
    </row>
    <row r="15" spans="1:16" s="538" customFormat="1" ht="30" customHeight="1" x14ac:dyDescent="0.3">
      <c r="A15" s="680" t="s">
        <v>4</v>
      </c>
      <c r="B15" s="680"/>
      <c r="C15" s="535"/>
      <c r="D15" s="535"/>
      <c r="E15" s="535"/>
      <c r="F15" s="535"/>
      <c r="H15" s="535"/>
      <c r="J15" s="535"/>
      <c r="K15" s="535"/>
      <c r="L15" s="535"/>
    </row>
    <row r="16" spans="1:16" s="476" customFormat="1" ht="30" customHeight="1" x14ac:dyDescent="0.3">
      <c r="B16" s="476" t="s">
        <v>152</v>
      </c>
      <c r="C16" s="477">
        <v>0</v>
      </c>
      <c r="D16" s="477">
        <v>0</v>
      </c>
      <c r="E16" s="477">
        <v>0</v>
      </c>
      <c r="F16" s="477">
        <v>0</v>
      </c>
      <c r="H16" s="477">
        <v>0</v>
      </c>
      <c r="I16" s="537" t="e">
        <f>H16/F16</f>
        <v>#DIV/0!</v>
      </c>
      <c r="J16" s="531"/>
      <c r="K16" s="531"/>
      <c r="L16" s="531"/>
      <c r="P16" s="539"/>
    </row>
    <row r="17" spans="1:16" s="476" customFormat="1" ht="32.1" customHeight="1" x14ac:dyDescent="0.3">
      <c r="B17" s="476" t="s">
        <v>274</v>
      </c>
      <c r="C17" s="540"/>
      <c r="D17" s="540"/>
      <c r="E17" s="540"/>
      <c r="F17" s="540"/>
      <c r="H17" s="477">
        <v>0</v>
      </c>
      <c r="I17" s="537" t="e">
        <f t="shared" ref="I17:I19" si="0">H17/F17</f>
        <v>#DIV/0!</v>
      </c>
      <c r="J17" s="531"/>
      <c r="K17" s="531"/>
      <c r="L17" s="531"/>
      <c r="P17" s="539"/>
    </row>
    <row r="18" spans="1:16" s="476" customFormat="1" ht="24.95" customHeight="1" x14ac:dyDescent="0.3">
      <c r="B18" s="476" t="s">
        <v>406</v>
      </c>
      <c r="C18" s="540"/>
      <c r="D18" s="540"/>
      <c r="E18" s="540"/>
      <c r="F18" s="540"/>
      <c r="H18" s="477"/>
      <c r="I18" s="537"/>
      <c r="J18" s="531"/>
      <c r="K18" s="531"/>
      <c r="L18" s="531"/>
      <c r="P18" s="539"/>
    </row>
    <row r="19" spans="1:16" s="476" customFormat="1" ht="31.9" customHeight="1" x14ac:dyDescent="0.3">
      <c r="A19" s="541"/>
      <c r="B19" s="542" t="s">
        <v>297</v>
      </c>
      <c r="C19" s="477">
        <v>3571.44</v>
      </c>
      <c r="D19" s="477">
        <v>9000</v>
      </c>
      <c r="E19" s="477">
        <v>7000</v>
      </c>
      <c r="F19" s="477">
        <v>5000</v>
      </c>
      <c r="H19" s="477">
        <v>0</v>
      </c>
      <c r="I19" s="537">
        <f t="shared" si="0"/>
        <v>0</v>
      </c>
      <c r="J19" s="531"/>
      <c r="K19" s="531"/>
      <c r="L19" s="531"/>
      <c r="P19" s="539"/>
    </row>
    <row r="20" spans="1:16" s="476" customFormat="1" ht="24.95" customHeight="1" x14ac:dyDescent="0.3">
      <c r="A20" s="541"/>
      <c r="B20" s="476" t="s">
        <v>362</v>
      </c>
      <c r="C20" s="540"/>
      <c r="D20" s="540"/>
      <c r="E20" s="540"/>
      <c r="F20" s="540"/>
      <c r="H20" s="477"/>
      <c r="I20" s="537"/>
      <c r="J20" s="531"/>
      <c r="K20" s="531"/>
      <c r="L20" s="531"/>
      <c r="P20" s="539"/>
    </row>
    <row r="21" spans="1:16" s="476" customFormat="1" ht="24.95" customHeight="1" x14ac:dyDescent="0.3">
      <c r="A21" s="541"/>
      <c r="B21" s="476" t="s">
        <v>793</v>
      </c>
      <c r="C21" s="463">
        <v>0</v>
      </c>
      <c r="D21" s="491"/>
      <c r="E21" s="491"/>
      <c r="G21" s="477"/>
      <c r="H21" s="537"/>
      <c r="I21" s="531"/>
      <c r="J21" s="531"/>
      <c r="K21" s="531"/>
      <c r="O21" s="539"/>
    </row>
    <row r="22" spans="1:16" s="476" customFormat="1" ht="24.95" customHeight="1" x14ac:dyDescent="0.3">
      <c r="A22" s="541"/>
      <c r="B22" s="476" t="s">
        <v>794</v>
      </c>
      <c r="C22" s="463">
        <v>0</v>
      </c>
      <c r="D22" s="491"/>
      <c r="E22" s="491"/>
      <c r="G22" s="477"/>
      <c r="H22" s="537"/>
      <c r="I22" s="531"/>
      <c r="J22" s="531"/>
      <c r="K22" s="531"/>
      <c r="O22" s="539"/>
    </row>
    <row r="23" spans="1:16" s="476" customFormat="1" ht="31.9" customHeight="1" x14ac:dyDescent="0.3">
      <c r="A23" s="541"/>
      <c r="B23" s="542" t="s">
        <v>611</v>
      </c>
      <c r="C23" s="477">
        <v>1480.57</v>
      </c>
      <c r="D23" s="477">
        <v>700</v>
      </c>
      <c r="E23" s="477">
        <v>600</v>
      </c>
      <c r="F23" s="477"/>
      <c r="H23" s="477"/>
      <c r="I23" s="537"/>
      <c r="J23" s="531"/>
      <c r="K23" s="531"/>
      <c r="L23" s="531"/>
      <c r="P23" s="539"/>
    </row>
    <row r="24" spans="1:16" s="476" customFormat="1" ht="30" customHeight="1" x14ac:dyDescent="0.3">
      <c r="B24" s="476" t="s">
        <v>275</v>
      </c>
      <c r="C24" s="477">
        <v>0</v>
      </c>
      <c r="D24" s="477">
        <v>0</v>
      </c>
      <c r="E24" s="477">
        <v>4106</v>
      </c>
      <c r="F24" s="477">
        <v>0</v>
      </c>
      <c r="H24" s="477">
        <v>0</v>
      </c>
      <c r="I24" s="537" t="e">
        <f>H24/F24</f>
        <v>#DIV/0!</v>
      </c>
      <c r="J24" s="531"/>
      <c r="K24" s="531"/>
      <c r="L24" s="531"/>
    </row>
    <row r="25" spans="1:16" s="476" customFormat="1" ht="30" customHeight="1" x14ac:dyDescent="0.3">
      <c r="B25" s="476" t="s">
        <v>276</v>
      </c>
      <c r="C25" s="477"/>
      <c r="D25" s="477">
        <v>0</v>
      </c>
      <c r="E25" s="477">
        <v>0</v>
      </c>
      <c r="F25" s="477">
        <v>0</v>
      </c>
      <c r="H25" s="477">
        <v>0</v>
      </c>
      <c r="I25" s="537" t="e">
        <f>H25/F25</f>
        <v>#DIV/0!</v>
      </c>
      <c r="J25" s="531"/>
      <c r="K25" s="531"/>
      <c r="L25" s="531"/>
    </row>
    <row r="26" spans="1:16" s="538" customFormat="1" ht="30" customHeight="1" x14ac:dyDescent="0.3">
      <c r="A26" s="680" t="s">
        <v>13</v>
      </c>
      <c r="B26" s="680"/>
      <c r="C26" s="535">
        <f>SUM(C16:C25)</f>
        <v>5052.01</v>
      </c>
      <c r="D26" s="535">
        <f>SUM(D16:D25)</f>
        <v>9700</v>
      </c>
      <c r="E26" s="535">
        <f>SUM(E16:E25)</f>
        <v>11706</v>
      </c>
      <c r="F26" s="535">
        <f>SUM(F16:F25)</f>
        <v>5000</v>
      </c>
      <c r="H26" s="535">
        <f>SUM(H16:H25)</f>
        <v>0</v>
      </c>
      <c r="J26" s="535"/>
      <c r="K26" s="535"/>
      <c r="L26" s="535"/>
    </row>
    <row r="27" spans="1:16" s="538" customFormat="1" ht="30" customHeight="1" x14ac:dyDescent="0.3">
      <c r="B27" s="538" t="s">
        <v>87</v>
      </c>
      <c r="C27" s="535">
        <v>162236.54999999999</v>
      </c>
      <c r="D27" s="535">
        <f>D11-D26</f>
        <v>161536.54999999999</v>
      </c>
      <c r="E27" s="535">
        <f>E11-E26</f>
        <v>163030.54999999999</v>
      </c>
      <c r="F27" s="535">
        <f>F11-F26</f>
        <v>122927</v>
      </c>
      <c r="H27" s="535">
        <v>0</v>
      </c>
      <c r="J27" s="535"/>
      <c r="K27" s="535"/>
      <c r="L27" s="535"/>
    </row>
    <row r="28" spans="1:16" s="538" customFormat="1" ht="30" customHeight="1" x14ac:dyDescent="0.3">
      <c r="A28" s="680" t="s">
        <v>15</v>
      </c>
      <c r="B28" s="680"/>
      <c r="C28" s="535">
        <f>SUM(C26:C27)</f>
        <v>167288.56</v>
      </c>
      <c r="D28" s="535">
        <f>SUM(D26:D27)</f>
        <v>171236.55</v>
      </c>
      <c r="E28" s="535">
        <f>SUM(E26:E27)</f>
        <v>174736.55</v>
      </c>
      <c r="F28" s="535">
        <f>SUM(F26:F27)</f>
        <v>127927</v>
      </c>
      <c r="H28" s="535">
        <f>SUM(H26:H27)</f>
        <v>0</v>
      </c>
      <c r="J28" s="535"/>
      <c r="K28" s="535"/>
      <c r="L28" s="535"/>
    </row>
  </sheetData>
  <mergeCells count="9">
    <mergeCell ref="A1:F1"/>
    <mergeCell ref="A15:B15"/>
    <mergeCell ref="A26:B26"/>
    <mergeCell ref="A28:B28"/>
    <mergeCell ref="A2:F2"/>
    <mergeCell ref="A6:B6"/>
    <mergeCell ref="A4:B4"/>
    <mergeCell ref="A9:B9"/>
    <mergeCell ref="A11:B11"/>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49</oddFooter>
  </headerFooter>
  <legacy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7" tint="0.39997558519241921"/>
  </sheetPr>
  <dimension ref="A1:S22"/>
  <sheetViews>
    <sheetView zoomScale="70" zoomScaleNormal="70" workbookViewId="0">
      <selection activeCell="I10" sqref="I10"/>
    </sheetView>
  </sheetViews>
  <sheetFormatPr defaultColWidth="9.140625" defaultRowHeight="15"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1" spans="1:15" ht="30" customHeight="1" x14ac:dyDescent="0.35">
      <c r="A1" s="662" t="s">
        <v>617</v>
      </c>
      <c r="B1" s="662"/>
      <c r="C1" s="662"/>
      <c r="D1" s="662"/>
      <c r="E1" s="662"/>
      <c r="F1" s="662"/>
      <c r="G1" s="662"/>
      <c r="H1" s="662"/>
      <c r="I1" s="662"/>
    </row>
    <row r="2" spans="1:15" ht="30" customHeight="1" thickBot="1" x14ac:dyDescent="0.4">
      <c r="A2" s="656" t="s">
        <v>620</v>
      </c>
      <c r="B2" s="656"/>
      <c r="C2" s="656"/>
      <c r="D2" s="656"/>
      <c r="E2" s="656"/>
      <c r="F2" s="656"/>
      <c r="G2" s="656"/>
      <c r="H2" s="656"/>
      <c r="I2" s="656"/>
      <c r="K2" s="38"/>
      <c r="L2" s="38"/>
    </row>
    <row r="3" spans="1:15" s="2" customFormat="1" ht="30" customHeight="1" x14ac:dyDescent="0.3">
      <c r="M3" s="400"/>
      <c r="N3" s="400"/>
      <c r="O3" s="400"/>
    </row>
    <row r="4" spans="1:15" s="3" customFormat="1" ht="30" customHeight="1" x14ac:dyDescent="0.3">
      <c r="A4" s="655" t="s">
        <v>97</v>
      </c>
      <c r="B4" s="663"/>
      <c r="C4" s="4" t="s">
        <v>0</v>
      </c>
      <c r="D4" s="22"/>
      <c r="E4" s="4" t="s">
        <v>1</v>
      </c>
      <c r="F4" s="22"/>
      <c r="G4" s="4" t="s">
        <v>2</v>
      </c>
      <c r="H4" s="22"/>
      <c r="I4" s="4" t="s">
        <v>1</v>
      </c>
      <c r="K4" s="74" t="s">
        <v>139</v>
      </c>
      <c r="L4" s="6" t="s">
        <v>354</v>
      </c>
      <c r="M4" s="118"/>
      <c r="N4" s="118"/>
      <c r="O4" s="118"/>
    </row>
    <row r="5" spans="1:15" ht="30" customHeight="1" x14ac:dyDescent="0.3">
      <c r="A5" s="6"/>
      <c r="B5" s="6"/>
      <c r="C5" s="7">
        <v>2023</v>
      </c>
      <c r="D5" s="23"/>
      <c r="E5" s="7">
        <v>2024</v>
      </c>
      <c r="F5" s="23"/>
      <c r="G5" s="7">
        <v>2024</v>
      </c>
      <c r="H5" s="23"/>
      <c r="I5" s="7">
        <v>2025</v>
      </c>
      <c r="K5" s="73">
        <v>2020</v>
      </c>
      <c r="L5" s="191" t="s">
        <v>355</v>
      </c>
    </row>
    <row r="6" spans="1:15" ht="30" customHeight="1" x14ac:dyDescent="0.3">
      <c r="A6" s="655" t="s">
        <v>3</v>
      </c>
      <c r="B6" s="655"/>
      <c r="C6" s="31"/>
      <c r="D6" s="24"/>
      <c r="E6" s="31"/>
      <c r="F6" s="24"/>
      <c r="G6" s="31"/>
      <c r="H6" s="24"/>
      <c r="I6" s="31"/>
      <c r="K6" s="75"/>
    </row>
    <row r="7" spans="1:15" s="2" customFormat="1" ht="30" customHeight="1" x14ac:dyDescent="0.3">
      <c r="B7" s="8" t="s">
        <v>313</v>
      </c>
      <c r="C7" s="306"/>
      <c r="D7" s="307"/>
      <c r="E7" s="306"/>
      <c r="F7" s="307"/>
      <c r="G7" s="306"/>
      <c r="H7" s="307"/>
      <c r="I7" s="306"/>
      <c r="K7" s="222">
        <v>0</v>
      </c>
      <c r="L7" s="99"/>
      <c r="M7" s="400"/>
      <c r="N7" s="400"/>
      <c r="O7" s="400"/>
    </row>
    <row r="8" spans="1:15" s="2" customFormat="1" ht="30" customHeight="1" x14ac:dyDescent="0.3">
      <c r="B8" s="8" t="s">
        <v>749</v>
      </c>
      <c r="C8" s="115">
        <v>0</v>
      </c>
      <c r="D8" s="17"/>
      <c r="E8" s="115">
        <v>0</v>
      </c>
      <c r="F8" s="17"/>
      <c r="G8" s="115">
        <v>0</v>
      </c>
      <c r="H8" s="17"/>
      <c r="I8" s="115">
        <v>0</v>
      </c>
      <c r="K8" s="227"/>
      <c r="L8" s="98"/>
      <c r="M8" s="400"/>
      <c r="N8" s="400"/>
      <c r="O8" s="400"/>
    </row>
    <row r="9" spans="1:15" s="2" customFormat="1" ht="30" customHeight="1" thickBot="1" x14ac:dyDescent="0.35">
      <c r="B9" s="10" t="s">
        <v>503</v>
      </c>
      <c r="C9" s="114">
        <v>4224</v>
      </c>
      <c r="D9" s="28"/>
      <c r="E9" s="114">
        <v>3000</v>
      </c>
      <c r="F9" s="28"/>
      <c r="G9" s="114">
        <v>5500</v>
      </c>
      <c r="H9" s="28"/>
      <c r="I9" s="114">
        <v>5000</v>
      </c>
      <c r="K9" s="238">
        <v>0</v>
      </c>
      <c r="L9" s="183"/>
      <c r="M9" s="400"/>
      <c r="N9" s="400"/>
      <c r="O9" s="400"/>
    </row>
    <row r="10" spans="1:15" s="5" customFormat="1" ht="30" customHeight="1" x14ac:dyDescent="0.3">
      <c r="A10" s="655" t="s">
        <v>6</v>
      </c>
      <c r="B10" s="655"/>
      <c r="C10" s="164">
        <f>SUM(C7:C9)</f>
        <v>4224</v>
      </c>
      <c r="D10" s="25"/>
      <c r="E10" s="164">
        <f>SUM(E7:E9)</f>
        <v>3000</v>
      </c>
      <c r="F10" s="25"/>
      <c r="G10" s="164">
        <f>SUM(G7:G9)</f>
        <v>5500</v>
      </c>
      <c r="H10" s="25"/>
      <c r="I10" s="164">
        <f>SUM(I7:I9)</f>
        <v>5000</v>
      </c>
      <c r="K10" s="239">
        <f>SUM(K7:K9)</f>
        <v>0</v>
      </c>
      <c r="L10" s="199"/>
      <c r="M10" s="118"/>
      <c r="N10" s="118"/>
      <c r="O10" s="118"/>
    </row>
    <row r="11" spans="1:15" s="5" customFormat="1" ht="30" customHeight="1" thickBot="1" x14ac:dyDescent="0.35">
      <c r="B11" s="32" t="s">
        <v>7</v>
      </c>
      <c r="C11" s="119">
        <v>29264</v>
      </c>
      <c r="D11" s="33"/>
      <c r="E11" s="119">
        <v>43551</v>
      </c>
      <c r="F11" s="33"/>
      <c r="G11" s="119">
        <v>38109</v>
      </c>
      <c r="H11" s="33"/>
      <c r="I11" s="119">
        <v>43551</v>
      </c>
      <c r="K11" s="235">
        <v>0</v>
      </c>
      <c r="L11" s="180"/>
      <c r="M11" s="118"/>
      <c r="N11" s="118"/>
      <c r="O11" s="118"/>
    </row>
    <row r="12" spans="1:15" s="5" customFormat="1" ht="30" customHeight="1" x14ac:dyDescent="0.3">
      <c r="A12" s="655" t="s">
        <v>98</v>
      </c>
      <c r="B12" s="655"/>
      <c r="C12" s="118">
        <f>SUM(C10:C11)</f>
        <v>33488</v>
      </c>
      <c r="D12" s="21"/>
      <c r="E12" s="118">
        <f>SUM(E10:E11)</f>
        <v>46551</v>
      </c>
      <c r="F12" s="21"/>
      <c r="G12" s="118">
        <f>SUM(G10:G11)</f>
        <v>43609</v>
      </c>
      <c r="H12" s="21"/>
      <c r="I12" s="118">
        <f>SUM(I10:I11)</f>
        <v>48551</v>
      </c>
      <c r="K12" s="224">
        <f>SUM(K10:K11)</f>
        <v>0</v>
      </c>
      <c r="L12" s="84"/>
      <c r="M12" s="118"/>
      <c r="N12" s="118"/>
      <c r="O12" s="118"/>
    </row>
    <row r="13" spans="1:15" ht="30" customHeight="1" x14ac:dyDescent="0.25">
      <c r="C13" s="171"/>
      <c r="E13" s="171"/>
      <c r="G13" s="171"/>
      <c r="I13" s="171"/>
      <c r="K13" s="171"/>
    </row>
    <row r="14" spans="1:15" ht="30" customHeight="1" thickBot="1" x14ac:dyDescent="0.3">
      <c r="A14" s="38"/>
      <c r="B14" s="38"/>
      <c r="C14" s="172"/>
      <c r="D14" s="38"/>
      <c r="E14" s="172"/>
      <c r="F14" s="38"/>
      <c r="G14" s="172"/>
      <c r="H14" s="38"/>
      <c r="I14" s="172"/>
      <c r="K14" s="172"/>
      <c r="L14" s="38"/>
    </row>
    <row r="15" spans="1:15" ht="30" customHeight="1" x14ac:dyDescent="0.25">
      <c r="C15" s="171"/>
      <c r="E15" s="171"/>
      <c r="G15" s="171"/>
      <c r="I15" s="171"/>
      <c r="K15" s="171"/>
    </row>
    <row r="16" spans="1:15" s="5" customFormat="1" ht="30" customHeight="1" x14ac:dyDescent="0.3">
      <c r="A16" s="655" t="s">
        <v>4</v>
      </c>
      <c r="B16" s="655"/>
      <c r="C16" s="118"/>
      <c r="E16" s="118"/>
      <c r="G16" s="118"/>
      <c r="I16" s="118"/>
      <c r="K16" s="118"/>
      <c r="M16" s="118"/>
      <c r="N16" s="118"/>
      <c r="O16" s="118"/>
    </row>
    <row r="17" spans="1:19" s="2" customFormat="1" ht="30" customHeight="1" x14ac:dyDescent="0.3">
      <c r="B17" s="8" t="s">
        <v>166</v>
      </c>
      <c r="C17" s="113">
        <v>0</v>
      </c>
      <c r="D17" s="16"/>
      <c r="E17" s="113">
        <v>0</v>
      </c>
      <c r="F17" s="16"/>
      <c r="G17" s="113">
        <v>0</v>
      </c>
      <c r="H17" s="16"/>
      <c r="I17" s="113">
        <v>5000</v>
      </c>
      <c r="K17" s="221">
        <v>0</v>
      </c>
      <c r="L17" s="77">
        <f>K17/I17</f>
        <v>0</v>
      </c>
      <c r="M17" s="400"/>
      <c r="N17" s="400"/>
      <c r="O17" s="400"/>
      <c r="S17" s="65"/>
    </row>
    <row r="18" spans="1:19" s="2" customFormat="1" ht="30" customHeight="1" x14ac:dyDescent="0.3">
      <c r="A18" s="109"/>
      <c r="B18" s="8" t="s">
        <v>167</v>
      </c>
      <c r="C18" s="113">
        <v>0</v>
      </c>
      <c r="D18" s="16"/>
      <c r="E18" s="113">
        <v>0</v>
      </c>
      <c r="F18" s="16"/>
      <c r="G18" s="113">
        <v>58</v>
      </c>
      <c r="H18" s="16"/>
      <c r="I18" s="113">
        <v>5000</v>
      </c>
      <c r="K18" s="222">
        <v>0</v>
      </c>
      <c r="L18" s="77">
        <f>K18/I18</f>
        <v>0</v>
      </c>
      <c r="M18" s="400"/>
      <c r="N18" s="400"/>
      <c r="O18" s="400"/>
      <c r="S18" s="65"/>
    </row>
    <row r="19" spans="1:19" s="2" customFormat="1" ht="30" customHeight="1" thickBot="1" x14ac:dyDescent="0.35">
      <c r="B19" s="8" t="s">
        <v>168</v>
      </c>
      <c r="C19" s="113">
        <v>0</v>
      </c>
      <c r="D19" s="16"/>
      <c r="E19" s="113">
        <v>0</v>
      </c>
      <c r="F19" s="16"/>
      <c r="G19" s="113">
        <v>0</v>
      </c>
      <c r="H19" s="16"/>
      <c r="I19" s="113">
        <v>0</v>
      </c>
      <c r="K19" s="223">
        <v>0</v>
      </c>
      <c r="L19" s="127" t="e">
        <f>K19/I19</f>
        <v>#DIV/0!</v>
      </c>
      <c r="M19" s="400"/>
      <c r="N19" s="400"/>
      <c r="O19" s="400"/>
    </row>
    <row r="20" spans="1:19" s="5" customFormat="1" ht="30" customHeight="1" x14ac:dyDescent="0.3">
      <c r="A20" s="655" t="s">
        <v>13</v>
      </c>
      <c r="B20" s="655"/>
      <c r="C20" s="164">
        <f>SUM(C17:C19)</f>
        <v>0</v>
      </c>
      <c r="D20" s="25"/>
      <c r="E20" s="164">
        <f>SUM(E17:E19)</f>
        <v>0</v>
      </c>
      <c r="F20" s="25"/>
      <c r="G20" s="164">
        <f>SUM(G17:G19)</f>
        <v>58</v>
      </c>
      <c r="H20" s="25"/>
      <c r="I20" s="164">
        <f>SUM(I17:I19)</f>
        <v>10000</v>
      </c>
      <c r="K20" s="240">
        <f>SUM(K17:K19)</f>
        <v>0</v>
      </c>
      <c r="L20" s="32"/>
      <c r="M20" s="118"/>
      <c r="N20" s="118"/>
      <c r="O20" s="118"/>
    </row>
    <row r="21" spans="1:19" s="5" customFormat="1" ht="30" customHeight="1" thickBot="1" x14ac:dyDescent="0.35">
      <c r="B21" s="32" t="s">
        <v>87</v>
      </c>
      <c r="C21" s="119">
        <f>C12-C18</f>
        <v>33488</v>
      </c>
      <c r="D21" s="33"/>
      <c r="E21" s="119">
        <f>E12-E20</f>
        <v>46551</v>
      </c>
      <c r="F21" s="33"/>
      <c r="G21" s="119">
        <f>G12-G20</f>
        <v>43551</v>
      </c>
      <c r="H21" s="33"/>
      <c r="I21" s="119">
        <f>I12-I20</f>
        <v>38551</v>
      </c>
      <c r="K21" s="237">
        <v>0</v>
      </c>
      <c r="L21" s="180"/>
      <c r="M21" s="118"/>
      <c r="N21" s="118"/>
      <c r="O21" s="118"/>
    </row>
    <row r="22" spans="1:19" s="5" customFormat="1" ht="30" customHeight="1" x14ac:dyDescent="0.3">
      <c r="A22" s="655" t="s">
        <v>15</v>
      </c>
      <c r="B22" s="655"/>
      <c r="C22" s="118">
        <f>SUM(C20:C21)</f>
        <v>33488</v>
      </c>
      <c r="D22" s="21"/>
      <c r="E22" s="118">
        <f>SUM(E20:E21)</f>
        <v>46551</v>
      </c>
      <c r="F22" s="21"/>
      <c r="G22" s="118">
        <f>SUM(G20:G21)</f>
        <v>43609</v>
      </c>
      <c r="H22" s="21"/>
      <c r="I22" s="118">
        <f>SUM(I20:I21)</f>
        <v>48551</v>
      </c>
      <c r="K22" s="224">
        <f>SUM(K20:K21)</f>
        <v>0</v>
      </c>
      <c r="L22" s="84"/>
      <c r="M22" s="118"/>
      <c r="N22" s="118"/>
      <c r="O22" s="118"/>
    </row>
  </sheetData>
  <mergeCells count="9">
    <mergeCell ref="A1:I1"/>
    <mergeCell ref="A20:B20"/>
    <mergeCell ref="A22:B22"/>
    <mergeCell ref="A2:I2"/>
    <mergeCell ref="A4:B4"/>
    <mergeCell ref="A6:B6"/>
    <mergeCell ref="A10:B10"/>
    <mergeCell ref="A12:B12"/>
    <mergeCell ref="A16:B16"/>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50</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7" tint="0.39997558519241921"/>
  </sheetPr>
  <dimension ref="A1:O34"/>
  <sheetViews>
    <sheetView topLeftCell="A4" zoomScale="70" zoomScaleNormal="70" workbookViewId="0">
      <selection activeCell="N14" sqref="N14"/>
    </sheetView>
  </sheetViews>
  <sheetFormatPr defaultColWidth="8.85546875" defaultRowHeight="15"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8.85546875" style="1"/>
  </cols>
  <sheetData>
    <row r="1" spans="1:12" ht="30" customHeight="1" x14ac:dyDescent="0.25"/>
    <row r="2" spans="1:12" ht="30" customHeight="1" x14ac:dyDescent="0.35">
      <c r="B2" s="662" t="s">
        <v>617</v>
      </c>
      <c r="C2" s="662"/>
      <c r="D2" s="662"/>
      <c r="E2" s="662"/>
      <c r="F2" s="662"/>
      <c r="G2" s="662"/>
      <c r="H2" s="662"/>
      <c r="I2" s="662"/>
    </row>
    <row r="3" spans="1:12" ht="30" customHeight="1" thickBot="1" x14ac:dyDescent="0.45">
      <c r="A3" s="656" t="s">
        <v>752</v>
      </c>
      <c r="B3" s="657"/>
      <c r="C3" s="657"/>
      <c r="D3" s="657"/>
      <c r="E3" s="657"/>
      <c r="F3" s="657"/>
      <c r="G3" s="657"/>
      <c r="H3" s="657"/>
      <c r="I3" s="657"/>
      <c r="K3" s="38"/>
      <c r="L3" s="38"/>
    </row>
    <row r="4" spans="1:12" ht="30" customHeight="1" x14ac:dyDescent="0.25"/>
    <row r="5" spans="1:12" ht="30" customHeight="1" x14ac:dyDescent="0.3">
      <c r="A5" s="655" t="s">
        <v>97</v>
      </c>
      <c r="B5" s="655"/>
      <c r="C5" s="4" t="s">
        <v>0</v>
      </c>
      <c r="D5" s="111"/>
      <c r="E5" s="4" t="s">
        <v>1</v>
      </c>
      <c r="F5" s="111"/>
      <c r="G5" s="4" t="s">
        <v>2</v>
      </c>
      <c r="H5" s="111"/>
      <c r="I5" s="4" t="s">
        <v>1</v>
      </c>
      <c r="J5" s="4"/>
      <c r="K5" s="74" t="s">
        <v>139</v>
      </c>
      <c r="L5" s="186" t="s">
        <v>354</v>
      </c>
    </row>
    <row r="6" spans="1:12" ht="30" customHeight="1" x14ac:dyDescent="0.3">
      <c r="C6" s="7">
        <v>2023</v>
      </c>
      <c r="D6" s="23"/>
      <c r="E6" s="7">
        <v>2024</v>
      </c>
      <c r="F6" s="23"/>
      <c r="G6" s="7">
        <v>2024</v>
      </c>
      <c r="H6" s="23"/>
      <c r="I6" s="7">
        <v>2025</v>
      </c>
      <c r="J6" s="6"/>
      <c r="K6" s="73">
        <v>2020</v>
      </c>
      <c r="L6" s="191" t="s">
        <v>355</v>
      </c>
    </row>
    <row r="7" spans="1:12" ht="30" customHeight="1" x14ac:dyDescent="0.3">
      <c r="A7" s="655" t="s">
        <v>3</v>
      </c>
      <c r="B7" s="655"/>
      <c r="D7" s="24"/>
      <c r="F7" s="24"/>
      <c r="H7" s="24"/>
      <c r="K7" s="72"/>
      <c r="L7" s="181"/>
    </row>
    <row r="8" spans="1:12" ht="25.5" customHeight="1" x14ac:dyDescent="0.3">
      <c r="A8" s="52"/>
      <c r="B8" s="488" t="s">
        <v>767</v>
      </c>
      <c r="C8" s="2"/>
      <c r="D8" s="28"/>
      <c r="E8" s="2"/>
      <c r="F8" s="28"/>
      <c r="G8" s="2"/>
      <c r="H8" s="28"/>
      <c r="I8" s="2"/>
      <c r="K8" s="75"/>
      <c r="L8" s="83"/>
    </row>
    <row r="9" spans="1:12" ht="22.5" customHeight="1" x14ac:dyDescent="0.3">
      <c r="B9" s="8" t="s">
        <v>750</v>
      </c>
      <c r="C9" s="113"/>
      <c r="D9" s="16"/>
      <c r="E9" s="113"/>
      <c r="F9" s="16"/>
      <c r="G9" s="113"/>
      <c r="H9" s="16"/>
      <c r="I9" s="113"/>
      <c r="J9" s="2"/>
      <c r="K9" s="221">
        <v>0</v>
      </c>
      <c r="L9" s="102"/>
    </row>
    <row r="10" spans="1:12" ht="24.95" customHeight="1" x14ac:dyDescent="0.3">
      <c r="B10" s="8" t="s">
        <v>397</v>
      </c>
      <c r="C10" s="306"/>
      <c r="D10" s="307"/>
      <c r="E10" s="306"/>
      <c r="F10" s="307"/>
      <c r="G10" s="306"/>
      <c r="H10" s="307"/>
      <c r="I10" s="306"/>
      <c r="J10" s="2"/>
      <c r="K10" s="269"/>
      <c r="L10" s="274"/>
    </row>
    <row r="11" spans="1:12" ht="30" customHeight="1" x14ac:dyDescent="0.3">
      <c r="B11" s="8" t="s">
        <v>396</v>
      </c>
      <c r="C11" s="115">
        <v>1644</v>
      </c>
      <c r="D11" s="17"/>
      <c r="E11" s="115">
        <v>2000</v>
      </c>
      <c r="F11" s="17"/>
      <c r="G11" s="115">
        <v>1100</v>
      </c>
      <c r="H11" s="17"/>
      <c r="I11" s="115">
        <v>2000</v>
      </c>
      <c r="J11" s="2"/>
      <c r="K11" s="222">
        <v>0</v>
      </c>
      <c r="L11" s="273"/>
    </row>
    <row r="12" spans="1:12" ht="30" customHeight="1" x14ac:dyDescent="0.3">
      <c r="B12" s="8" t="s">
        <v>398</v>
      </c>
      <c r="C12" s="115">
        <v>178.92</v>
      </c>
      <c r="D12" s="17"/>
      <c r="E12" s="115">
        <v>500</v>
      </c>
      <c r="F12" s="17"/>
      <c r="G12" s="115">
        <v>130</v>
      </c>
      <c r="H12" s="17"/>
      <c r="I12" s="115">
        <v>500</v>
      </c>
      <c r="J12" s="2"/>
      <c r="K12" s="222">
        <v>0</v>
      </c>
      <c r="L12" s="273"/>
    </row>
    <row r="13" spans="1:12" ht="30" customHeight="1" thickBot="1" x14ac:dyDescent="0.35">
      <c r="B13" s="8" t="s">
        <v>399</v>
      </c>
      <c r="C13" s="115">
        <v>360</v>
      </c>
      <c r="D13" s="17"/>
      <c r="E13" s="115">
        <v>500</v>
      </c>
      <c r="F13" s="17"/>
      <c r="G13" s="115">
        <v>220</v>
      </c>
      <c r="H13" s="17"/>
      <c r="I13" s="115">
        <v>500</v>
      </c>
      <c r="J13" s="2"/>
      <c r="K13" s="222">
        <v>0</v>
      </c>
      <c r="L13" s="273"/>
    </row>
    <row r="14" spans="1:12" ht="30" customHeight="1" x14ac:dyDescent="0.3">
      <c r="A14" s="655" t="s">
        <v>6</v>
      </c>
      <c r="B14" s="655"/>
      <c r="C14" s="164">
        <f>SUM(C9:C13)</f>
        <v>2182.92</v>
      </c>
      <c r="D14" s="25"/>
      <c r="E14" s="164">
        <f>SUM(E9:E13)</f>
        <v>3000</v>
      </c>
      <c r="F14" s="25"/>
      <c r="G14" s="164">
        <f>SUM(G9:G13)</f>
        <v>1450</v>
      </c>
      <c r="H14" s="25"/>
      <c r="I14" s="164">
        <f>SUM(I9:I13)</f>
        <v>3000</v>
      </c>
      <c r="J14" s="5"/>
      <c r="K14" s="239">
        <f>SUM(K10:K13)</f>
        <v>0</v>
      </c>
      <c r="L14" s="196"/>
    </row>
    <row r="15" spans="1:12" ht="30" customHeight="1" thickBot="1" x14ac:dyDescent="0.35">
      <c r="B15" s="32" t="s">
        <v>7</v>
      </c>
      <c r="C15" s="119">
        <v>24584.44</v>
      </c>
      <c r="D15" s="33"/>
      <c r="E15" s="119">
        <v>17468.77</v>
      </c>
      <c r="F15" s="33"/>
      <c r="G15" s="119">
        <v>17468.77</v>
      </c>
      <c r="H15" s="33"/>
      <c r="I15" s="119">
        <v>9807</v>
      </c>
      <c r="J15" s="5"/>
      <c r="K15" s="255">
        <v>0</v>
      </c>
      <c r="L15" s="120"/>
    </row>
    <row r="16" spans="1:12" ht="30" customHeight="1" x14ac:dyDescent="0.3">
      <c r="A16" s="655" t="s">
        <v>98</v>
      </c>
      <c r="B16" s="655"/>
      <c r="C16" s="118">
        <f>SUM(C14:C15)</f>
        <v>26767.360000000001</v>
      </c>
      <c r="D16" s="122"/>
      <c r="E16" s="118">
        <f>SUM(E14:E15)</f>
        <v>20468.77</v>
      </c>
      <c r="F16" s="122"/>
      <c r="G16" s="118">
        <f>SUM(G14:G15)</f>
        <v>18918.77</v>
      </c>
      <c r="H16" s="122"/>
      <c r="I16" s="118">
        <f>SUM(I14:I15)</f>
        <v>12807</v>
      </c>
      <c r="J16" s="118"/>
      <c r="K16" s="224">
        <f>SUM(K14:K15)</f>
        <v>0</v>
      </c>
      <c r="L16" s="121"/>
    </row>
    <row r="17" spans="1:12" ht="30" customHeight="1" x14ac:dyDescent="0.25"/>
    <row r="18" spans="1:12" ht="30" customHeight="1" thickBot="1" x14ac:dyDescent="0.3">
      <c r="A18" s="38"/>
      <c r="B18" s="38"/>
      <c r="C18" s="38"/>
      <c r="D18" s="38"/>
      <c r="E18" s="38"/>
      <c r="F18" s="38"/>
      <c r="G18" s="38"/>
      <c r="H18" s="38"/>
      <c r="I18" s="38"/>
      <c r="K18" s="38"/>
      <c r="L18" s="38"/>
    </row>
    <row r="19" spans="1:12" ht="30" customHeight="1" x14ac:dyDescent="0.25"/>
    <row r="20" spans="1:12" ht="30" customHeight="1" x14ac:dyDescent="0.3">
      <c r="A20" s="655" t="s">
        <v>4</v>
      </c>
      <c r="B20" s="655"/>
    </row>
    <row r="21" spans="1:12" ht="30" customHeight="1" x14ac:dyDescent="0.3">
      <c r="B21" s="8" t="s">
        <v>164</v>
      </c>
      <c r="C21" s="113">
        <v>0</v>
      </c>
      <c r="D21" s="124"/>
      <c r="E21" s="113">
        <v>0</v>
      </c>
      <c r="F21" s="124"/>
      <c r="G21" s="113">
        <v>0</v>
      </c>
      <c r="H21" s="124"/>
      <c r="I21" s="113">
        <v>0</v>
      </c>
      <c r="J21" s="114"/>
      <c r="K21" s="221">
        <v>0</v>
      </c>
      <c r="L21" s="79"/>
    </row>
    <row r="22" spans="1:12" ht="30" customHeight="1" thickBot="1" x14ac:dyDescent="0.35">
      <c r="B22" s="10" t="s">
        <v>273</v>
      </c>
      <c r="C22" s="116">
        <v>11900</v>
      </c>
      <c r="D22" s="125"/>
      <c r="E22" s="116">
        <v>0</v>
      </c>
      <c r="F22" s="125"/>
      <c r="G22" s="116">
        <v>11900</v>
      </c>
      <c r="H22" s="125"/>
      <c r="I22" s="116">
        <v>12000</v>
      </c>
      <c r="J22" s="114"/>
      <c r="K22" s="223">
        <v>0</v>
      </c>
      <c r="L22" s="127"/>
    </row>
    <row r="23" spans="1:12" ht="30" customHeight="1" x14ac:dyDescent="0.3">
      <c r="A23" s="655" t="s">
        <v>13</v>
      </c>
      <c r="B23" s="655"/>
      <c r="C23" s="164">
        <f>SUM(C21:C22)</f>
        <v>11900</v>
      </c>
      <c r="D23" s="217"/>
      <c r="E23" s="164">
        <f>SUM(E21:E22)</f>
        <v>0</v>
      </c>
      <c r="F23" s="217"/>
      <c r="G23" s="164">
        <f>SUM(G21:G22)</f>
        <v>11900</v>
      </c>
      <c r="H23" s="217"/>
      <c r="I23" s="164">
        <f>SUM(I21:I22)</f>
        <v>12000</v>
      </c>
      <c r="J23" s="118"/>
      <c r="K23" s="239">
        <f>SUM(K21:K22)</f>
        <v>0</v>
      </c>
      <c r="L23" s="199"/>
    </row>
    <row r="24" spans="1:12" ht="30" customHeight="1" thickBot="1" x14ac:dyDescent="0.35">
      <c r="B24" s="32" t="s">
        <v>87</v>
      </c>
      <c r="C24" s="119">
        <v>24584.44</v>
      </c>
      <c r="D24" s="126"/>
      <c r="E24" s="119">
        <v>17468.77</v>
      </c>
      <c r="F24" s="126"/>
      <c r="G24" s="119">
        <v>17468.77</v>
      </c>
      <c r="H24" s="126"/>
      <c r="I24" s="119">
        <f>I16-I23</f>
        <v>807</v>
      </c>
      <c r="J24" s="118"/>
      <c r="K24" s="255">
        <v>0</v>
      </c>
      <c r="L24" s="123"/>
    </row>
    <row r="25" spans="1:12" ht="30" customHeight="1" x14ac:dyDescent="0.3">
      <c r="A25" s="655" t="s">
        <v>15</v>
      </c>
      <c r="B25" s="655"/>
      <c r="C25" s="118">
        <f>SUM(C23:C24)</f>
        <v>36484.44</v>
      </c>
      <c r="D25" s="122"/>
      <c r="E25" s="118">
        <f>SUM(E23:E24)</f>
        <v>17468.77</v>
      </c>
      <c r="F25" s="122"/>
      <c r="G25" s="118">
        <f>SUM(G23:G24)</f>
        <v>29368.77</v>
      </c>
      <c r="H25" s="122"/>
      <c r="I25" s="118">
        <f>SUM(I23:I24)</f>
        <v>12807</v>
      </c>
      <c r="J25" s="118"/>
      <c r="K25" s="87">
        <f>SUM(K23:K24)</f>
        <v>0</v>
      </c>
      <c r="L25" s="93"/>
    </row>
    <row r="26" spans="1:12" ht="30" customHeight="1" x14ac:dyDescent="0.25"/>
    <row r="27" spans="1:12" ht="30" customHeight="1" x14ac:dyDescent="0.25"/>
    <row r="28" spans="1:12" ht="30" customHeight="1" x14ac:dyDescent="0.25"/>
    <row r="29" spans="1:12" ht="30" customHeight="1" x14ac:dyDescent="0.25"/>
    <row r="30" spans="1:12" ht="30" customHeight="1" x14ac:dyDescent="0.25"/>
    <row r="31" spans="1:12" ht="30" customHeight="1" x14ac:dyDescent="0.25"/>
    <row r="32" spans="1:12" ht="30" customHeight="1" x14ac:dyDescent="0.25"/>
    <row r="33" ht="30" customHeight="1" x14ac:dyDescent="0.25"/>
    <row r="34" ht="30" customHeight="1" x14ac:dyDescent="0.25"/>
  </sheetData>
  <mergeCells count="9">
    <mergeCell ref="B2:I2"/>
    <mergeCell ref="A25:B25"/>
    <mergeCell ref="A3:I3"/>
    <mergeCell ref="A5:B5"/>
    <mergeCell ref="A7:B7"/>
    <mergeCell ref="A14:B14"/>
    <mergeCell ref="A16:B16"/>
    <mergeCell ref="A20:B20"/>
    <mergeCell ref="A23:B23"/>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51</oddFooter>
  </headerFooter>
  <legacy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7" tint="0.39997558519241921"/>
  </sheetPr>
  <dimension ref="A2:O17"/>
  <sheetViews>
    <sheetView zoomScale="60" zoomScaleNormal="60" workbookViewId="0">
      <selection activeCell="A7" sqref="A7:XFD7"/>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thickBot="1" x14ac:dyDescent="0.4">
      <c r="A2" s="682" t="s">
        <v>410</v>
      </c>
      <c r="B2" s="682"/>
      <c r="C2" s="682"/>
      <c r="D2" s="682"/>
      <c r="E2" s="682"/>
      <c r="F2" s="682"/>
      <c r="G2" s="682"/>
      <c r="H2" s="682"/>
      <c r="I2" s="682"/>
      <c r="K2" s="38"/>
      <c r="L2" s="38"/>
    </row>
    <row r="3" spans="1:15" ht="30" customHeight="1" x14ac:dyDescent="0.35">
      <c r="A3" s="492"/>
      <c r="B3" s="492"/>
      <c r="C3" s="492"/>
      <c r="D3" s="492"/>
      <c r="E3" s="492"/>
      <c r="F3" s="492"/>
      <c r="G3" s="492"/>
      <c r="H3" s="492"/>
      <c r="I3" s="492"/>
    </row>
    <row r="4" spans="1:15" ht="30" customHeight="1" x14ac:dyDescent="0.35">
      <c r="A4" s="683" t="s">
        <v>97</v>
      </c>
      <c r="B4" s="683"/>
      <c r="C4" s="493" t="s">
        <v>0</v>
      </c>
      <c r="D4" s="490"/>
      <c r="E4" s="493" t="s">
        <v>1</v>
      </c>
      <c r="F4" s="490"/>
      <c r="G4" s="493" t="s">
        <v>2</v>
      </c>
      <c r="H4" s="490"/>
      <c r="I4" s="493" t="s">
        <v>1</v>
      </c>
      <c r="K4" s="80" t="s">
        <v>139</v>
      </c>
      <c r="L4" s="6" t="s">
        <v>354</v>
      </c>
    </row>
    <row r="5" spans="1:15" ht="30" customHeight="1" x14ac:dyDescent="0.35">
      <c r="A5" s="492"/>
      <c r="B5" s="492"/>
      <c r="C5" s="494">
        <v>2023</v>
      </c>
      <c r="D5" s="495"/>
      <c r="E5" s="494">
        <v>2024</v>
      </c>
      <c r="F5" s="495"/>
      <c r="G5" s="494">
        <v>2024</v>
      </c>
      <c r="H5" s="495"/>
      <c r="I5" s="494">
        <v>2025</v>
      </c>
      <c r="J5" s="190"/>
      <c r="K5" s="81">
        <v>2020</v>
      </c>
      <c r="L5" s="198" t="s">
        <v>355</v>
      </c>
    </row>
    <row r="6" spans="1:15" s="3" customFormat="1" ht="30" customHeight="1" x14ac:dyDescent="0.35">
      <c r="A6" s="683" t="s">
        <v>3</v>
      </c>
      <c r="B6" s="683"/>
      <c r="C6" s="496"/>
      <c r="D6" s="497"/>
      <c r="E6" s="496"/>
      <c r="F6" s="497"/>
      <c r="G6" s="496"/>
      <c r="H6" s="497"/>
      <c r="I6" s="496"/>
      <c r="K6" s="90"/>
      <c r="M6" s="118"/>
      <c r="N6" s="118"/>
      <c r="O6" s="118"/>
    </row>
    <row r="7" spans="1:15" s="3" customFormat="1" ht="30" customHeight="1" thickBot="1" x14ac:dyDescent="0.4">
      <c r="A7" s="496"/>
      <c r="B7" s="499" t="s">
        <v>411</v>
      </c>
      <c r="C7" s="500"/>
      <c r="D7" s="501"/>
      <c r="E7" s="502">
        <v>25</v>
      </c>
      <c r="F7" s="501"/>
      <c r="G7" s="500">
        <v>24</v>
      </c>
      <c r="H7" s="501"/>
      <c r="I7" s="502">
        <v>25</v>
      </c>
      <c r="J7" s="192"/>
      <c r="K7" s="233">
        <v>0</v>
      </c>
      <c r="L7" s="88">
        <f>K7/I7</f>
        <v>0</v>
      </c>
      <c r="M7" s="118"/>
      <c r="N7" s="118"/>
      <c r="O7" s="118"/>
    </row>
    <row r="8" spans="1:15" s="3" customFormat="1" ht="30" customHeight="1" x14ac:dyDescent="0.35">
      <c r="A8" s="503" t="s">
        <v>6</v>
      </c>
      <c r="B8" s="499"/>
      <c r="C8" s="504">
        <f>SUM(C7:C7)</f>
        <v>0</v>
      </c>
      <c r="D8" s="505"/>
      <c r="E8" s="504">
        <f>SUM(E7:E7)</f>
        <v>25</v>
      </c>
      <c r="F8" s="505"/>
      <c r="G8" s="504">
        <f>SUM(G7:G7)</f>
        <v>24</v>
      </c>
      <c r="H8" s="505"/>
      <c r="I8" s="504">
        <f>SUM(I7:I7)</f>
        <v>25</v>
      </c>
      <c r="J8" s="192"/>
      <c r="K8" s="234">
        <f>SUM(K7)</f>
        <v>0</v>
      </c>
      <c r="L8" s="195"/>
      <c r="M8" s="118"/>
      <c r="N8" s="118"/>
      <c r="O8" s="118"/>
    </row>
    <row r="9" spans="1:15" s="3" customFormat="1" ht="30" customHeight="1" thickBot="1" x14ac:dyDescent="0.4">
      <c r="A9" s="496"/>
      <c r="B9" s="506" t="s">
        <v>7</v>
      </c>
      <c r="C9" s="507">
        <v>0</v>
      </c>
      <c r="D9" s="508"/>
      <c r="E9" s="507">
        <v>100</v>
      </c>
      <c r="F9" s="508"/>
      <c r="G9" s="507">
        <v>100</v>
      </c>
      <c r="H9" s="508"/>
      <c r="I9" s="507">
        <v>124</v>
      </c>
      <c r="J9" s="192"/>
      <c r="K9" s="235">
        <v>0</v>
      </c>
      <c r="L9" s="197"/>
      <c r="M9" s="118"/>
      <c r="N9" s="118"/>
      <c r="O9" s="118"/>
    </row>
    <row r="10" spans="1:15" s="3" customFormat="1" ht="30" customHeight="1" x14ac:dyDescent="0.35">
      <c r="A10" s="488" t="s">
        <v>798</v>
      </c>
      <c r="B10" s="498"/>
      <c r="C10" s="504">
        <f>C8+C9</f>
        <v>0</v>
      </c>
      <c r="D10" s="505"/>
      <c r="E10" s="504">
        <f>SUM(E8:E9)</f>
        <v>125</v>
      </c>
      <c r="F10" s="505"/>
      <c r="G10" s="504">
        <f>SUM(G8:G9)</f>
        <v>124</v>
      </c>
      <c r="H10" s="505"/>
      <c r="I10" s="504">
        <f>SUM(I8:I9)</f>
        <v>149</v>
      </c>
      <c r="K10" s="87">
        <f>SUM(K8:K9)</f>
        <v>0</v>
      </c>
      <c r="L10" s="82"/>
      <c r="M10" s="118"/>
      <c r="N10" s="118"/>
      <c r="O10" s="118"/>
    </row>
    <row r="11" spans="1:15" s="3" customFormat="1" ht="30" customHeight="1" x14ac:dyDescent="0.35">
      <c r="A11" s="496"/>
      <c r="B11" s="498"/>
      <c r="C11" s="496"/>
      <c r="D11" s="496"/>
      <c r="E11" s="496"/>
      <c r="F11" s="496"/>
      <c r="G11" s="496"/>
      <c r="H11" s="496"/>
      <c r="I11" s="496"/>
      <c r="K11" s="169"/>
      <c r="M11" s="118"/>
      <c r="N11" s="118"/>
      <c r="O11" s="118"/>
    </row>
    <row r="12" spans="1:15" s="3" customFormat="1" ht="30" customHeight="1" x14ac:dyDescent="0.35">
      <c r="A12" s="489"/>
      <c r="B12" s="498"/>
      <c r="C12" s="489"/>
      <c r="D12" s="489"/>
      <c r="E12" s="489"/>
      <c r="F12" s="489"/>
      <c r="G12" s="489"/>
      <c r="H12" s="489"/>
      <c r="I12" s="489"/>
      <c r="K12" s="169"/>
      <c r="M12" s="118"/>
      <c r="N12" s="118"/>
      <c r="O12" s="118"/>
    </row>
    <row r="13" spans="1:15" s="3" customFormat="1" ht="30" customHeight="1" x14ac:dyDescent="0.35">
      <c r="A13" s="683" t="s">
        <v>4</v>
      </c>
      <c r="B13" s="683"/>
      <c r="C13" s="489"/>
      <c r="D13" s="489"/>
      <c r="E13" s="489"/>
      <c r="F13" s="489"/>
      <c r="G13" s="489"/>
      <c r="H13" s="489"/>
      <c r="I13" s="489"/>
      <c r="K13" s="169"/>
      <c r="M13" s="118"/>
      <c r="N13" s="118"/>
      <c r="O13" s="118"/>
    </row>
    <row r="14" spans="1:15" s="2" customFormat="1" ht="30" customHeight="1" thickBot="1" x14ac:dyDescent="0.4">
      <c r="A14" s="489"/>
      <c r="B14" s="487" t="s">
        <v>412</v>
      </c>
      <c r="C14" s="509">
        <v>0</v>
      </c>
      <c r="D14" s="510"/>
      <c r="E14" s="509">
        <v>0</v>
      </c>
      <c r="F14" s="510"/>
      <c r="G14" s="509">
        <v>0</v>
      </c>
      <c r="H14" s="511"/>
      <c r="I14" s="512">
        <v>0</v>
      </c>
      <c r="J14" s="135"/>
      <c r="K14" s="96">
        <v>0</v>
      </c>
      <c r="L14" s="78"/>
      <c r="M14" s="400"/>
      <c r="N14" s="400"/>
      <c r="O14" s="400"/>
    </row>
    <row r="15" spans="1:15" s="5" customFormat="1" ht="30" customHeight="1" x14ac:dyDescent="0.3">
      <c r="A15" s="684" t="s">
        <v>13</v>
      </c>
      <c r="B15" s="684"/>
      <c r="C15" s="513">
        <f>C14</f>
        <v>0</v>
      </c>
      <c r="D15" s="514"/>
      <c r="E15" s="513">
        <f>E14</f>
        <v>0</v>
      </c>
      <c r="F15" s="514"/>
      <c r="G15" s="513">
        <f>G14</f>
        <v>0</v>
      </c>
      <c r="H15" s="515"/>
      <c r="I15" s="516">
        <f>SUM(I14:I14)</f>
        <v>0</v>
      </c>
      <c r="J15" s="193"/>
      <c r="K15" s="236">
        <f>SUM(K14:K14)</f>
        <v>0</v>
      </c>
      <c r="L15" s="196"/>
      <c r="M15" s="118"/>
      <c r="N15" s="118"/>
      <c r="O15" s="118"/>
    </row>
    <row r="16" spans="1:15" ht="30" customHeight="1" thickBot="1" x14ac:dyDescent="0.4">
      <c r="A16" s="489"/>
      <c r="B16" s="517" t="s">
        <v>87</v>
      </c>
      <c r="C16" s="518">
        <v>0</v>
      </c>
      <c r="D16" s="519"/>
      <c r="E16" s="518">
        <v>200</v>
      </c>
      <c r="F16" s="519"/>
      <c r="G16" s="518">
        <v>124</v>
      </c>
      <c r="H16" s="520"/>
      <c r="I16" s="521">
        <v>149</v>
      </c>
      <c r="J16" s="190"/>
      <c r="K16" s="237">
        <v>0</v>
      </c>
      <c r="L16" s="112"/>
    </row>
    <row r="17" spans="1:12" ht="30" customHeight="1" x14ac:dyDescent="0.35">
      <c r="A17" s="488" t="s">
        <v>118</v>
      </c>
      <c r="B17" s="489"/>
      <c r="C17" s="522">
        <f>SUM(C15:C16)</f>
        <v>0</v>
      </c>
      <c r="D17" s="523"/>
      <c r="E17" s="522">
        <f>SUM(E15:E16)</f>
        <v>200</v>
      </c>
      <c r="F17" s="523"/>
      <c r="G17" s="522">
        <f>SUM(G15:G16)</f>
        <v>124</v>
      </c>
      <c r="H17" s="524"/>
      <c r="I17" s="525">
        <f>SUM(I15:I16)</f>
        <v>149</v>
      </c>
      <c r="K17" s="87">
        <f>SUM(K15:K16)</f>
        <v>0</v>
      </c>
      <c r="L17" s="83"/>
    </row>
  </sheetData>
  <mergeCells count="5">
    <mergeCell ref="A2:I2"/>
    <mergeCell ref="A4:B4"/>
    <mergeCell ref="A6:B6"/>
    <mergeCell ref="A13:B13"/>
    <mergeCell ref="A15:B15"/>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52</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7" tint="0.39997558519241921"/>
  </sheetPr>
  <dimension ref="A2:O21"/>
  <sheetViews>
    <sheetView zoomScale="70" zoomScaleNormal="70" workbookViewId="0">
      <selection activeCell="A8" sqref="A8:XFD8"/>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x14ac:dyDescent="0.35">
      <c r="A2" s="662" t="s">
        <v>617</v>
      </c>
      <c r="B2" s="662"/>
      <c r="C2" s="662"/>
      <c r="D2" s="662"/>
      <c r="E2" s="662"/>
      <c r="F2" s="662"/>
      <c r="G2" s="662"/>
      <c r="H2" s="662"/>
      <c r="I2" s="662"/>
    </row>
    <row r="3" spans="1:15" ht="30" customHeight="1" thickBot="1" x14ac:dyDescent="0.4">
      <c r="A3" s="656" t="s">
        <v>753</v>
      </c>
      <c r="B3" s="656"/>
      <c r="C3" s="656"/>
      <c r="D3" s="656"/>
      <c r="E3" s="656"/>
      <c r="F3" s="656"/>
      <c r="G3" s="656"/>
      <c r="H3" s="656"/>
      <c r="I3" s="656"/>
      <c r="K3" s="38"/>
      <c r="L3" s="38"/>
    </row>
    <row r="4" spans="1:15" ht="30" customHeight="1" x14ac:dyDescent="0.35">
      <c r="A4" s="50"/>
      <c r="B4" s="50"/>
      <c r="C4" s="50"/>
      <c r="D4" s="50"/>
      <c r="E4" s="50"/>
      <c r="F4" s="50"/>
      <c r="G4" s="50"/>
      <c r="H4" s="50"/>
      <c r="I4" s="50"/>
    </row>
    <row r="5" spans="1:15" ht="30" customHeight="1" x14ac:dyDescent="0.3">
      <c r="A5" s="655" t="s">
        <v>97</v>
      </c>
      <c r="B5" s="655"/>
      <c r="C5" s="4" t="s">
        <v>0</v>
      </c>
      <c r="D5" s="22"/>
      <c r="E5" s="4" t="s">
        <v>1</v>
      </c>
      <c r="F5" s="22"/>
      <c r="G5" s="4" t="s">
        <v>2</v>
      </c>
      <c r="H5" s="22"/>
      <c r="I5" s="4" t="s">
        <v>1</v>
      </c>
      <c r="K5" s="80" t="s">
        <v>139</v>
      </c>
      <c r="L5" s="6" t="s">
        <v>354</v>
      </c>
    </row>
    <row r="6" spans="1:15" ht="30" customHeight="1" x14ac:dyDescent="0.35">
      <c r="A6" s="50"/>
      <c r="B6" s="50"/>
      <c r="C6" s="7">
        <v>2023</v>
      </c>
      <c r="D6" s="23"/>
      <c r="E6" s="7">
        <v>2024</v>
      </c>
      <c r="F6" s="23"/>
      <c r="G6" s="7">
        <v>2024</v>
      </c>
      <c r="H6" s="23"/>
      <c r="I6" s="7">
        <v>2025</v>
      </c>
      <c r="J6" s="190"/>
      <c r="K6" s="81">
        <v>2020</v>
      </c>
      <c r="L6" s="198" t="s">
        <v>355</v>
      </c>
    </row>
    <row r="7" spans="1:15" s="3" customFormat="1" ht="30" customHeight="1" x14ac:dyDescent="0.3">
      <c r="A7" s="655" t="s">
        <v>3</v>
      </c>
      <c r="B7" s="655"/>
      <c r="C7" s="53"/>
      <c r="D7" s="56"/>
      <c r="E7" s="53"/>
      <c r="F7" s="56"/>
      <c r="G7" s="53"/>
      <c r="H7" s="56"/>
      <c r="I7" s="53"/>
      <c r="K7" s="90"/>
      <c r="M7" s="118"/>
      <c r="N7" s="118"/>
      <c r="O7" s="118"/>
    </row>
    <row r="8" spans="1:15" s="3" customFormat="1" ht="30" customHeight="1" thickBot="1" x14ac:dyDescent="0.35">
      <c r="A8" s="53"/>
      <c r="B8" s="35" t="s">
        <v>599</v>
      </c>
      <c r="C8" s="262">
        <v>0</v>
      </c>
      <c r="D8" s="296"/>
      <c r="E8" s="264">
        <v>350</v>
      </c>
      <c r="F8" s="296"/>
      <c r="G8" s="262">
        <v>385</v>
      </c>
      <c r="H8" s="296"/>
      <c r="I8" s="264">
        <v>210</v>
      </c>
      <c r="J8" s="192"/>
      <c r="K8" s="233">
        <v>0</v>
      </c>
      <c r="L8" s="88">
        <f>K8/I8</f>
        <v>0</v>
      </c>
      <c r="M8" s="118"/>
      <c r="N8" s="118"/>
      <c r="O8" s="118"/>
    </row>
    <row r="9" spans="1:15" s="3" customFormat="1" ht="30" customHeight="1" thickBot="1" x14ac:dyDescent="0.35">
      <c r="A9" s="53"/>
      <c r="B9" s="35" t="s">
        <v>600</v>
      </c>
      <c r="C9" s="268">
        <v>0</v>
      </c>
      <c r="D9" s="397"/>
      <c r="E9" s="268">
        <v>40</v>
      </c>
      <c r="F9" s="397"/>
      <c r="G9" s="268">
        <v>35</v>
      </c>
      <c r="H9" s="397"/>
      <c r="I9" s="268">
        <v>420</v>
      </c>
      <c r="J9" s="192"/>
      <c r="K9" s="256"/>
      <c r="L9" s="132"/>
      <c r="M9" s="118"/>
      <c r="N9" s="118"/>
      <c r="O9" s="118"/>
    </row>
    <row r="10" spans="1:15" s="3" customFormat="1" ht="30" customHeight="1" x14ac:dyDescent="0.3">
      <c r="A10" s="49" t="s">
        <v>6</v>
      </c>
      <c r="B10" s="54"/>
      <c r="C10" s="137">
        <v>0</v>
      </c>
      <c r="D10" s="148"/>
      <c r="E10" s="137">
        <f>SUM(E8:E9)</f>
        <v>390</v>
      </c>
      <c r="F10" s="148"/>
      <c r="G10" s="137">
        <f>SUM(G8:G9)</f>
        <v>420</v>
      </c>
      <c r="H10" s="148"/>
      <c r="I10" s="137">
        <f>SUM(I8:I9)</f>
        <v>630</v>
      </c>
      <c r="J10" s="192"/>
      <c r="K10" s="234">
        <f>SUM(K8)</f>
        <v>0</v>
      </c>
      <c r="L10" s="195"/>
      <c r="M10" s="118"/>
      <c r="N10" s="118"/>
      <c r="O10" s="118"/>
    </row>
    <row r="11" spans="1:15" s="3" customFormat="1" ht="30" customHeight="1" thickBot="1" x14ac:dyDescent="0.35">
      <c r="A11" s="53"/>
      <c r="B11" s="55" t="s">
        <v>7</v>
      </c>
      <c r="C11" s="138">
        <v>0</v>
      </c>
      <c r="D11" s="149"/>
      <c r="E11" s="138">
        <v>150</v>
      </c>
      <c r="F11" s="149"/>
      <c r="G11" s="138">
        <v>150</v>
      </c>
      <c r="H11" s="149"/>
      <c r="I11" s="138">
        <v>570</v>
      </c>
      <c r="J11" s="192"/>
      <c r="K11" s="235">
        <v>0</v>
      </c>
      <c r="L11" s="197"/>
      <c r="M11" s="118"/>
      <c r="N11" s="118"/>
      <c r="O11" s="118"/>
    </row>
    <row r="12" spans="1:15" s="3" customFormat="1" ht="30" customHeight="1" x14ac:dyDescent="0.3">
      <c r="A12" s="52" t="s">
        <v>98</v>
      </c>
      <c r="B12" s="51"/>
      <c r="C12" s="137">
        <f>SUM(C10:C11)</f>
        <v>0</v>
      </c>
      <c r="D12" s="148"/>
      <c r="E12" s="137">
        <f>SUM(E10:E11)</f>
        <v>540</v>
      </c>
      <c r="F12" s="148"/>
      <c r="G12" s="137">
        <f>SUM(G10:G11)</f>
        <v>570</v>
      </c>
      <c r="H12" s="148"/>
      <c r="I12" s="137">
        <f>SUM(I10:I11)</f>
        <v>1200</v>
      </c>
      <c r="K12" s="87">
        <f>SUM(K10:K11)</f>
        <v>0</v>
      </c>
      <c r="L12" s="82"/>
      <c r="M12" s="118"/>
      <c r="N12" s="118"/>
      <c r="O12" s="118"/>
    </row>
    <row r="13" spans="1:15" s="3" customFormat="1" ht="30" customHeight="1" x14ac:dyDescent="0.3">
      <c r="A13" s="53"/>
      <c r="B13" s="51"/>
      <c r="C13" s="53"/>
      <c r="D13" s="53"/>
      <c r="E13" s="53"/>
      <c r="F13" s="53"/>
      <c r="G13" s="53"/>
      <c r="H13" s="53"/>
      <c r="I13" s="53"/>
      <c r="K13" s="169"/>
      <c r="M13" s="118"/>
      <c r="N13" s="118"/>
      <c r="O13" s="118"/>
    </row>
    <row r="14" spans="1:15" s="3" customFormat="1" ht="30" customHeight="1" x14ac:dyDescent="0.3">
      <c r="B14" s="51"/>
      <c r="K14" s="169"/>
      <c r="M14" s="118"/>
      <c r="N14" s="118"/>
      <c r="O14" s="118"/>
    </row>
    <row r="15" spans="1:15" s="3" customFormat="1" ht="30" customHeight="1" x14ac:dyDescent="0.3">
      <c r="A15" s="655" t="s">
        <v>4</v>
      </c>
      <c r="B15" s="655"/>
      <c r="K15" s="169"/>
      <c r="M15" s="118"/>
      <c r="N15" s="118"/>
      <c r="O15" s="118"/>
    </row>
    <row r="16" spans="1:15" s="3" customFormat="1" ht="30" customHeight="1" x14ac:dyDescent="0.3">
      <c r="A16" s="52"/>
      <c r="B16" s="34" t="s">
        <v>602</v>
      </c>
      <c r="C16" s="113">
        <v>0</v>
      </c>
      <c r="D16" s="8"/>
      <c r="E16" s="167">
        <v>0</v>
      </c>
      <c r="F16" s="8"/>
      <c r="G16" s="167">
        <v>0</v>
      </c>
      <c r="H16" s="8"/>
      <c r="I16" s="167">
        <v>0</v>
      </c>
      <c r="K16" s="221">
        <v>0</v>
      </c>
      <c r="L16" s="178"/>
      <c r="M16" s="118"/>
      <c r="N16" s="118"/>
      <c r="O16" s="118"/>
    </row>
    <row r="17" spans="1:15" s="3" customFormat="1" ht="30" customHeight="1" x14ac:dyDescent="0.3">
      <c r="A17" s="52"/>
      <c r="B17" s="34" t="s">
        <v>603</v>
      </c>
      <c r="C17" s="113">
        <v>0</v>
      </c>
      <c r="D17" s="8"/>
      <c r="E17" s="167">
        <v>0</v>
      </c>
      <c r="F17" s="8"/>
      <c r="G17" s="167">
        <v>0</v>
      </c>
      <c r="H17" s="8"/>
      <c r="I17" s="167">
        <v>0</v>
      </c>
      <c r="K17" s="222">
        <v>0</v>
      </c>
      <c r="L17" s="391"/>
      <c r="M17" s="118"/>
      <c r="N17" s="118"/>
      <c r="O17" s="118"/>
    </row>
    <row r="18" spans="1:15" s="2" customFormat="1" ht="30" customHeight="1" thickBot="1" x14ac:dyDescent="0.35">
      <c r="B18" s="8" t="s">
        <v>601</v>
      </c>
      <c r="C18" s="170">
        <v>0</v>
      </c>
      <c r="D18" s="319"/>
      <c r="E18" s="170">
        <v>0</v>
      </c>
      <c r="F18" s="319"/>
      <c r="G18" s="170">
        <v>0</v>
      </c>
      <c r="H18" s="320"/>
      <c r="I18" s="279">
        <v>0</v>
      </c>
      <c r="J18" s="135"/>
      <c r="K18" s="96">
        <v>0</v>
      </c>
      <c r="L18" s="78"/>
      <c r="M18" s="400"/>
      <c r="N18" s="400"/>
      <c r="O18" s="400"/>
    </row>
    <row r="19" spans="1:15" s="5" customFormat="1" ht="30" customHeight="1" x14ac:dyDescent="0.3">
      <c r="A19" s="658" t="s">
        <v>13</v>
      </c>
      <c r="B19" s="658"/>
      <c r="C19" s="158">
        <f>C18</f>
        <v>0</v>
      </c>
      <c r="D19" s="174"/>
      <c r="E19" s="158">
        <f>E18</f>
        <v>0</v>
      </c>
      <c r="F19" s="174"/>
      <c r="G19" s="158">
        <f>SUM(G16:G18)</f>
        <v>0</v>
      </c>
      <c r="H19" s="151"/>
      <c r="I19" s="141">
        <f>SUM(I16:I18)</f>
        <v>0</v>
      </c>
      <c r="J19" s="193"/>
      <c r="K19" s="236">
        <f>SUM(K18:K18)</f>
        <v>0</v>
      </c>
      <c r="L19" s="196"/>
      <c r="M19" s="118"/>
      <c r="N19" s="118"/>
      <c r="O19" s="118"/>
    </row>
    <row r="20" spans="1:15" ht="30" customHeight="1" thickBot="1" x14ac:dyDescent="0.35">
      <c r="B20" s="13" t="s">
        <v>87</v>
      </c>
      <c r="C20" s="159">
        <v>0</v>
      </c>
      <c r="D20" s="175"/>
      <c r="E20" s="159">
        <v>900</v>
      </c>
      <c r="F20" s="175"/>
      <c r="G20" s="159">
        <v>570</v>
      </c>
      <c r="H20" s="152"/>
      <c r="I20" s="142">
        <v>960</v>
      </c>
      <c r="J20" s="190"/>
      <c r="K20" s="237">
        <v>0</v>
      </c>
      <c r="L20" s="112"/>
    </row>
    <row r="21" spans="1:15" ht="30" customHeight="1" x14ac:dyDescent="0.3">
      <c r="A21" s="52" t="s">
        <v>118</v>
      </c>
      <c r="C21" s="118">
        <f>SUM(C19:C20)</f>
        <v>0</v>
      </c>
      <c r="D21" s="176"/>
      <c r="E21" s="118">
        <f>SUM(E19:E20)</f>
        <v>900</v>
      </c>
      <c r="F21" s="176"/>
      <c r="G21" s="118">
        <f>SUM(G19:G20)</f>
        <v>570</v>
      </c>
      <c r="H21" s="153"/>
      <c r="I21" s="143">
        <f>SUM(I19:I20)</f>
        <v>960</v>
      </c>
      <c r="K21" s="87">
        <f>SUM(K19:K20)</f>
        <v>0</v>
      </c>
      <c r="L21" s="83"/>
    </row>
  </sheetData>
  <mergeCells count="6">
    <mergeCell ref="A19:B19"/>
    <mergeCell ref="A2:I2"/>
    <mergeCell ref="A3:I3"/>
    <mergeCell ref="A5:B5"/>
    <mergeCell ref="A7:B7"/>
    <mergeCell ref="A15:B15"/>
  </mergeCells>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53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workbookViewId="0">
      <selection activeCell="A21" sqref="A21:H21"/>
    </sheetView>
  </sheetViews>
  <sheetFormatPr defaultRowHeight="15" x14ac:dyDescent="0.25"/>
  <sheetData>
    <row r="1" spans="1:9" s="47" customFormat="1" ht="27.95" customHeight="1" x14ac:dyDescent="0.25">
      <c r="A1" s="583" t="s">
        <v>781</v>
      </c>
      <c r="B1" s="584"/>
      <c r="C1" s="584"/>
      <c r="D1" s="584"/>
      <c r="E1" s="584"/>
      <c r="F1" s="584"/>
      <c r="G1" s="584"/>
      <c r="H1" s="584"/>
      <c r="I1" s="584"/>
    </row>
    <row r="2" spans="1:9" s="47" customFormat="1" ht="15" customHeight="1" x14ac:dyDescent="0.25">
      <c r="A2" s="378"/>
      <c r="B2" s="379"/>
      <c r="C2" s="379"/>
      <c r="D2" s="379"/>
      <c r="E2" s="379"/>
      <c r="F2" s="379"/>
      <c r="G2" s="379"/>
      <c r="H2" s="379"/>
      <c r="I2" s="379"/>
    </row>
    <row r="3" spans="1:9" s="47" customFormat="1" ht="18.75" customHeight="1" thickBot="1" x14ac:dyDescent="0.3">
      <c r="A3" s="582" t="s">
        <v>590</v>
      </c>
      <c r="B3" s="582"/>
      <c r="C3" s="582"/>
      <c r="D3" s="582"/>
      <c r="E3" s="582"/>
      <c r="F3" s="387"/>
      <c r="G3" s="387"/>
      <c r="H3" s="387"/>
      <c r="I3" s="387"/>
    </row>
    <row r="4" spans="1:9" s="47" customFormat="1" ht="15" customHeight="1" x14ac:dyDescent="0.25">
      <c r="A4" s="585"/>
      <c r="B4" s="585"/>
      <c r="C4" s="585"/>
      <c r="D4" s="585"/>
      <c r="E4" s="585"/>
      <c r="F4" s="585"/>
      <c r="G4" s="585"/>
      <c r="H4" s="585"/>
      <c r="I4" s="380"/>
    </row>
    <row r="5" spans="1:9" s="1" customFormat="1" ht="18" customHeight="1" x14ac:dyDescent="0.25">
      <c r="A5" s="569" t="s">
        <v>584</v>
      </c>
      <c r="B5" s="569"/>
      <c r="C5" s="569"/>
      <c r="D5" s="569"/>
      <c r="E5" s="569"/>
      <c r="F5" s="569"/>
      <c r="G5" s="569"/>
      <c r="H5" s="569"/>
      <c r="I5" s="340"/>
    </row>
    <row r="6" spans="1:9" s="1" customFormat="1" ht="18" customHeight="1" x14ac:dyDescent="0.25">
      <c r="A6" s="579" t="s">
        <v>524</v>
      </c>
      <c r="B6" s="579"/>
      <c r="C6" s="579"/>
      <c r="D6" s="579"/>
      <c r="E6" s="579"/>
      <c r="F6" s="579"/>
      <c r="G6" s="579"/>
      <c r="H6" s="579"/>
      <c r="I6" s="340">
        <v>30</v>
      </c>
    </row>
    <row r="7" spans="1:9" s="1" customFormat="1" ht="18" customHeight="1" x14ac:dyDescent="0.25">
      <c r="A7" s="579" t="s">
        <v>655</v>
      </c>
      <c r="B7" s="579"/>
      <c r="C7" s="579"/>
      <c r="D7" s="579"/>
      <c r="E7" s="579"/>
      <c r="F7" s="579"/>
      <c r="G7" s="579"/>
      <c r="H7" s="579"/>
      <c r="I7" s="340">
        <v>31</v>
      </c>
    </row>
    <row r="8" spans="1:9" s="1" customFormat="1" ht="18" customHeight="1" x14ac:dyDescent="0.25">
      <c r="A8" s="569" t="s">
        <v>656</v>
      </c>
      <c r="B8" s="569"/>
      <c r="C8" s="569"/>
      <c r="D8" s="569"/>
      <c r="E8" s="569"/>
      <c r="F8" s="569"/>
      <c r="G8" s="569"/>
      <c r="H8" s="569"/>
      <c r="I8" s="340">
        <v>32</v>
      </c>
    </row>
    <row r="9" spans="1:9" s="1" customFormat="1" ht="18" customHeight="1" x14ac:dyDescent="0.25">
      <c r="A9" s="569" t="s">
        <v>657</v>
      </c>
      <c r="B9" s="569"/>
      <c r="C9" s="569"/>
      <c r="D9" s="569"/>
      <c r="E9" s="569"/>
      <c r="F9" s="569"/>
      <c r="G9" s="569"/>
      <c r="H9" s="569"/>
      <c r="I9" s="340">
        <v>33</v>
      </c>
    </row>
    <row r="10" spans="1:9" s="1" customFormat="1" ht="18" customHeight="1" x14ac:dyDescent="0.25">
      <c r="A10" s="569" t="s">
        <v>658</v>
      </c>
      <c r="B10" s="569"/>
      <c r="C10" s="569"/>
      <c r="D10" s="569"/>
      <c r="E10" s="569"/>
      <c r="F10" s="569"/>
      <c r="G10" s="569"/>
      <c r="H10" s="569"/>
      <c r="I10" s="340">
        <v>34</v>
      </c>
    </row>
    <row r="11" spans="1:9" s="1" customFormat="1" ht="18" customHeight="1" x14ac:dyDescent="0.25">
      <c r="A11" s="569" t="s">
        <v>659</v>
      </c>
      <c r="B11" s="569"/>
      <c r="C11" s="569"/>
      <c r="D11" s="569"/>
      <c r="E11" s="569"/>
      <c r="F11" s="569"/>
      <c r="G11" s="569"/>
      <c r="H11" s="569"/>
      <c r="I11" s="340">
        <v>35</v>
      </c>
    </row>
    <row r="12" spans="1:9" s="1" customFormat="1" ht="18" customHeight="1" x14ac:dyDescent="0.25">
      <c r="A12" s="569" t="s">
        <v>660</v>
      </c>
      <c r="B12" s="569"/>
      <c r="C12" s="569"/>
      <c r="D12" s="569"/>
      <c r="E12" s="569"/>
      <c r="F12" s="569"/>
      <c r="G12" s="569"/>
      <c r="H12" s="569"/>
      <c r="I12" s="340">
        <v>36</v>
      </c>
    </row>
    <row r="13" spans="1:9" s="1" customFormat="1" ht="18" customHeight="1" x14ac:dyDescent="0.25">
      <c r="A13" s="569" t="s">
        <v>661</v>
      </c>
      <c r="B13" s="569"/>
      <c r="C13" s="569"/>
      <c r="D13" s="569"/>
      <c r="E13" s="569"/>
      <c r="F13" s="569"/>
      <c r="G13" s="569"/>
      <c r="H13" s="569"/>
      <c r="I13" s="340">
        <v>37</v>
      </c>
    </row>
    <row r="14" spans="1:9" s="1" customFormat="1" ht="18" customHeight="1" x14ac:dyDescent="0.25">
      <c r="A14" s="569" t="s">
        <v>662</v>
      </c>
      <c r="B14" s="569"/>
      <c r="C14" s="569"/>
      <c r="D14" s="569"/>
      <c r="E14" s="569"/>
      <c r="F14" s="569"/>
      <c r="G14" s="569"/>
      <c r="H14" s="569"/>
      <c r="I14" s="340">
        <v>38</v>
      </c>
    </row>
    <row r="15" spans="1:9" s="1" customFormat="1" ht="18" customHeight="1" x14ac:dyDescent="0.25">
      <c r="A15" s="569" t="s">
        <v>663</v>
      </c>
      <c r="B15" s="569"/>
      <c r="C15" s="569"/>
      <c r="D15" s="569"/>
      <c r="E15" s="569"/>
      <c r="F15" s="569"/>
      <c r="G15" s="569"/>
      <c r="H15" s="569"/>
      <c r="I15" s="340">
        <v>39</v>
      </c>
    </row>
    <row r="16" spans="1:9" s="1" customFormat="1" ht="18" customHeight="1" x14ac:dyDescent="0.25">
      <c r="A16" s="569" t="s">
        <v>664</v>
      </c>
      <c r="B16" s="569"/>
      <c r="C16" s="569"/>
      <c r="D16" s="569"/>
      <c r="E16" s="569"/>
      <c r="F16" s="569"/>
      <c r="G16" s="569"/>
      <c r="H16" s="569"/>
      <c r="I16" s="340">
        <v>40</v>
      </c>
    </row>
    <row r="17" spans="1:9" s="1" customFormat="1" ht="18" customHeight="1" x14ac:dyDescent="0.25">
      <c r="A17" s="569" t="s">
        <v>665</v>
      </c>
      <c r="B17" s="569"/>
      <c r="C17" s="569"/>
      <c r="D17" s="569"/>
      <c r="E17" s="569"/>
      <c r="F17" s="569"/>
      <c r="G17" s="569"/>
      <c r="H17" s="569"/>
      <c r="I17" s="340">
        <v>41</v>
      </c>
    </row>
    <row r="18" spans="1:9" s="1" customFormat="1" ht="18" customHeight="1" x14ac:dyDescent="0.25">
      <c r="A18" s="569" t="s">
        <v>666</v>
      </c>
      <c r="B18" s="569"/>
      <c r="C18" s="569"/>
      <c r="D18" s="569"/>
      <c r="E18" s="569"/>
      <c r="F18" s="569"/>
      <c r="G18" s="569"/>
      <c r="H18" s="569"/>
      <c r="I18" s="340">
        <v>42</v>
      </c>
    </row>
    <row r="19" spans="1:9" s="1" customFormat="1" ht="18" customHeight="1" x14ac:dyDescent="0.25">
      <c r="A19" s="569" t="s">
        <v>667</v>
      </c>
      <c r="B19" s="569"/>
      <c r="C19" s="569"/>
      <c r="D19" s="569"/>
      <c r="E19" s="569"/>
      <c r="F19" s="569"/>
      <c r="G19" s="569"/>
      <c r="H19" s="569"/>
      <c r="I19" s="340">
        <v>43</v>
      </c>
    </row>
    <row r="20" spans="1:9" s="1" customFormat="1" ht="18" customHeight="1" x14ac:dyDescent="0.25">
      <c r="A20" s="569" t="s">
        <v>668</v>
      </c>
      <c r="B20" s="569"/>
      <c r="C20" s="569"/>
      <c r="D20" s="569"/>
      <c r="E20" s="569"/>
      <c r="F20" s="569"/>
      <c r="G20" s="569"/>
      <c r="H20" s="569"/>
      <c r="I20" s="340">
        <v>44</v>
      </c>
    </row>
    <row r="21" spans="1:9" s="1" customFormat="1" ht="18" customHeight="1" x14ac:dyDescent="0.25">
      <c r="A21" s="569" t="s">
        <v>669</v>
      </c>
      <c r="B21" s="569"/>
      <c r="C21" s="569"/>
      <c r="D21" s="569"/>
      <c r="E21" s="569"/>
      <c r="F21" s="569"/>
      <c r="G21" s="569"/>
      <c r="H21" s="569"/>
      <c r="I21" s="340">
        <v>45</v>
      </c>
    </row>
    <row r="22" spans="1:9" s="1" customFormat="1" ht="18" customHeight="1" x14ac:dyDescent="0.25">
      <c r="A22" s="569" t="s">
        <v>670</v>
      </c>
      <c r="B22" s="569"/>
      <c r="C22" s="569"/>
      <c r="D22" s="569"/>
      <c r="E22" s="569"/>
      <c r="F22" s="569"/>
      <c r="G22" s="569"/>
      <c r="H22" s="569"/>
      <c r="I22" s="340">
        <v>46</v>
      </c>
    </row>
    <row r="23" spans="1:9" s="1" customFormat="1" ht="18" customHeight="1" x14ac:dyDescent="0.25">
      <c r="A23" s="586" t="s">
        <v>621</v>
      </c>
      <c r="B23" s="586"/>
      <c r="C23" s="586"/>
      <c r="D23" s="586"/>
      <c r="E23" s="586"/>
      <c r="F23" s="586"/>
      <c r="G23" s="586"/>
      <c r="H23" s="586"/>
      <c r="I23" s="340">
        <v>47</v>
      </c>
    </row>
    <row r="24" spans="1:9" s="1" customFormat="1" ht="18" customHeight="1" x14ac:dyDescent="0.25">
      <c r="A24" s="579" t="s">
        <v>671</v>
      </c>
      <c r="B24" s="579"/>
      <c r="C24" s="579"/>
      <c r="D24" s="579"/>
      <c r="E24" s="579"/>
      <c r="F24" s="579"/>
      <c r="G24" s="579"/>
      <c r="H24" s="579"/>
      <c r="I24" s="340">
        <v>48</v>
      </c>
    </row>
    <row r="25" spans="1:9" s="1" customFormat="1" ht="18" customHeight="1" x14ac:dyDescent="0.25">
      <c r="A25" s="579" t="s">
        <v>672</v>
      </c>
      <c r="B25" s="579"/>
      <c r="C25" s="579"/>
      <c r="D25" s="579"/>
      <c r="E25" s="579"/>
      <c r="F25" s="579"/>
      <c r="G25" s="579"/>
      <c r="H25" s="579"/>
      <c r="I25" s="340">
        <v>49</v>
      </c>
    </row>
    <row r="26" spans="1:9" s="1" customFormat="1" ht="18" customHeight="1" x14ac:dyDescent="0.25">
      <c r="A26" s="579" t="s">
        <v>673</v>
      </c>
      <c r="B26" s="579"/>
      <c r="C26" s="579"/>
      <c r="D26" s="579"/>
      <c r="E26" s="579"/>
      <c r="F26" s="579"/>
      <c r="G26" s="579"/>
      <c r="H26" s="579"/>
      <c r="I26" s="340">
        <v>50</v>
      </c>
    </row>
    <row r="27" spans="1:9" s="1" customFormat="1" ht="18" customHeight="1" x14ac:dyDescent="0.25">
      <c r="A27" s="579" t="s">
        <v>674</v>
      </c>
      <c r="B27" s="579"/>
      <c r="C27" s="579"/>
      <c r="D27" s="579"/>
      <c r="E27" s="579"/>
      <c r="F27" s="579"/>
      <c r="G27" s="579"/>
      <c r="H27" s="579"/>
      <c r="I27" s="340">
        <v>51</v>
      </c>
    </row>
    <row r="28" spans="1:9" s="1" customFormat="1" ht="18" customHeight="1" x14ac:dyDescent="0.25">
      <c r="A28" s="579" t="s">
        <v>675</v>
      </c>
      <c r="B28" s="579"/>
      <c r="C28" s="579"/>
      <c r="D28" s="579"/>
      <c r="E28" s="579"/>
      <c r="F28" s="579"/>
      <c r="G28" s="579"/>
      <c r="H28" s="579"/>
      <c r="I28" s="340">
        <v>52</v>
      </c>
    </row>
    <row r="29" spans="1:9" s="1" customFormat="1" ht="18" customHeight="1" x14ac:dyDescent="0.25">
      <c r="A29" s="579" t="s">
        <v>676</v>
      </c>
      <c r="B29" s="579"/>
      <c r="C29" s="579"/>
      <c r="D29" s="579"/>
      <c r="E29" s="579"/>
      <c r="F29" s="579"/>
      <c r="G29" s="579"/>
      <c r="H29" s="579"/>
      <c r="I29" s="340">
        <v>53</v>
      </c>
    </row>
    <row r="30" spans="1:9" s="1" customFormat="1" ht="18" customHeight="1" x14ac:dyDescent="0.25">
      <c r="A30" s="579" t="s">
        <v>677</v>
      </c>
      <c r="B30" s="579"/>
      <c r="C30" s="579"/>
      <c r="D30" s="579"/>
      <c r="E30" s="579"/>
      <c r="F30" s="579"/>
      <c r="G30" s="579"/>
      <c r="H30" s="579"/>
      <c r="I30" s="340">
        <v>54</v>
      </c>
    </row>
    <row r="31" spans="1:9" s="1" customFormat="1" ht="18" customHeight="1" x14ac:dyDescent="0.25">
      <c r="A31" s="569"/>
      <c r="B31" s="569"/>
      <c r="C31" s="569"/>
      <c r="D31" s="569"/>
      <c r="E31" s="569"/>
      <c r="F31" s="569"/>
      <c r="G31" s="569"/>
      <c r="H31" s="569"/>
    </row>
    <row r="32" spans="1:9" s="47" customFormat="1" ht="18" customHeight="1" x14ac:dyDescent="0.25">
      <c r="A32" s="580"/>
      <c r="B32" s="580"/>
      <c r="C32" s="580"/>
      <c r="D32" s="580"/>
      <c r="E32" s="580"/>
      <c r="F32" s="580"/>
      <c r="G32" s="580"/>
      <c r="H32" s="580"/>
    </row>
    <row r="33" spans="8:8" s="47" customFormat="1" ht="18" customHeight="1" x14ac:dyDescent="0.25">
      <c r="H33" s="341"/>
    </row>
    <row r="34" spans="8:8" s="47" customFormat="1" ht="18" customHeight="1" x14ac:dyDescent="0.25">
      <c r="H34" s="341"/>
    </row>
    <row r="35" spans="8:8" s="47" customFormat="1" ht="18" customHeight="1" x14ac:dyDescent="0.25">
      <c r="H35" s="341"/>
    </row>
    <row r="36" spans="8:8" s="47" customFormat="1" ht="18" customHeight="1" x14ac:dyDescent="0.25">
      <c r="H36" s="341"/>
    </row>
    <row r="37" spans="8:8" s="47" customFormat="1" ht="18" customHeight="1" x14ac:dyDescent="0.25">
      <c r="H37" s="341"/>
    </row>
    <row r="38" spans="8:8" s="47" customFormat="1" ht="18" customHeight="1" x14ac:dyDescent="0.25">
      <c r="H38" s="341"/>
    </row>
  </sheetData>
  <mergeCells count="31">
    <mergeCell ref="A32:H32"/>
    <mergeCell ref="A27:H27"/>
    <mergeCell ref="A30:H30"/>
    <mergeCell ref="A11:H11"/>
    <mergeCell ref="A24:H24"/>
    <mergeCell ref="A25:H25"/>
    <mergeCell ref="A26:H26"/>
    <mergeCell ref="A31:H31"/>
    <mergeCell ref="A19:H19"/>
    <mergeCell ref="A20:H20"/>
    <mergeCell ref="A28:H28"/>
    <mergeCell ref="A29:H29"/>
    <mergeCell ref="A21:H21"/>
    <mergeCell ref="A22:H22"/>
    <mergeCell ref="A23:H23"/>
    <mergeCell ref="A1:I1"/>
    <mergeCell ref="A3:E3"/>
    <mergeCell ref="A5:H5"/>
    <mergeCell ref="A4:H4"/>
    <mergeCell ref="A18:H18"/>
    <mergeCell ref="A13:H13"/>
    <mergeCell ref="A14:H14"/>
    <mergeCell ref="A15:H15"/>
    <mergeCell ref="A16:H16"/>
    <mergeCell ref="A17:H17"/>
    <mergeCell ref="A12:H12"/>
    <mergeCell ref="A6:H6"/>
    <mergeCell ref="A7:H7"/>
    <mergeCell ref="A8:H8"/>
    <mergeCell ref="A9:H9"/>
    <mergeCell ref="A10:H10"/>
  </mergeCells>
  <pageMargins left="1.2" right="0.45" top="0.5" bottom="0.25" header="0.3" footer="0.3"/>
  <pageSetup orientation="portrait" horizontalDpi="4294967295" verticalDpi="4294967295" r:id="rId1"/>
  <headerFooter>
    <oddFooter>&amp;C&amp;"Times New Roman,Regular"&amp;14iv</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6" tint="0.39997558519241921"/>
  </sheetPr>
  <dimension ref="A2:O19"/>
  <sheetViews>
    <sheetView zoomScale="80" zoomScaleNormal="80" workbookViewId="0">
      <selection activeCell="C19" sqref="C19"/>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18" customWidth="1"/>
    <col min="16" max="16384" width="9.140625" style="1"/>
  </cols>
  <sheetData>
    <row r="2" spans="1:15" ht="30" customHeight="1" x14ac:dyDescent="0.35">
      <c r="A2" s="662" t="s">
        <v>617</v>
      </c>
      <c r="B2" s="662"/>
      <c r="C2" s="662"/>
      <c r="D2" s="662"/>
      <c r="E2" s="662"/>
      <c r="F2" s="662"/>
      <c r="G2" s="662"/>
      <c r="H2" s="662"/>
      <c r="I2" s="662"/>
    </row>
    <row r="3" spans="1:15" ht="30" customHeight="1" thickBot="1" x14ac:dyDescent="0.4">
      <c r="A3" s="656" t="s">
        <v>754</v>
      </c>
      <c r="B3" s="656"/>
      <c r="C3" s="656"/>
      <c r="D3" s="656"/>
      <c r="E3" s="656"/>
      <c r="F3" s="656"/>
      <c r="G3" s="656"/>
      <c r="H3" s="656"/>
      <c r="I3" s="656"/>
      <c r="K3" s="38"/>
      <c r="L3" s="38"/>
    </row>
    <row r="4" spans="1:15" ht="30" customHeight="1" x14ac:dyDescent="0.35">
      <c r="A4" s="50"/>
      <c r="B4" s="50"/>
      <c r="C4" s="50"/>
      <c r="D4" s="50"/>
      <c r="E4" s="50"/>
      <c r="F4" s="50"/>
      <c r="G4" s="50"/>
      <c r="H4" s="50"/>
      <c r="I4" s="50"/>
    </row>
    <row r="5" spans="1:15" ht="30" customHeight="1" x14ac:dyDescent="0.3">
      <c r="A5" s="655" t="s">
        <v>97</v>
      </c>
      <c r="B5" s="655"/>
      <c r="C5" s="4" t="s">
        <v>0</v>
      </c>
      <c r="D5" s="22"/>
      <c r="E5" s="4" t="s">
        <v>1</v>
      </c>
      <c r="F5" s="22"/>
      <c r="G5" s="4" t="s">
        <v>2</v>
      </c>
      <c r="H5" s="22"/>
      <c r="I5" s="4" t="s">
        <v>1</v>
      </c>
      <c r="K5" s="80" t="s">
        <v>139</v>
      </c>
      <c r="L5" s="6" t="s">
        <v>354</v>
      </c>
    </row>
    <row r="6" spans="1:15" ht="30" customHeight="1" x14ac:dyDescent="0.35">
      <c r="A6" s="50"/>
      <c r="B6" s="50"/>
      <c r="C6" s="7">
        <v>2023</v>
      </c>
      <c r="D6" s="23"/>
      <c r="E6" s="7">
        <v>2024</v>
      </c>
      <c r="F6" s="23"/>
      <c r="G6" s="7">
        <v>2024</v>
      </c>
      <c r="H6" s="23"/>
      <c r="I6" s="7">
        <v>2025</v>
      </c>
      <c r="J6" s="190"/>
      <c r="K6" s="81">
        <v>2020</v>
      </c>
      <c r="L6" s="198" t="s">
        <v>355</v>
      </c>
    </row>
    <row r="7" spans="1:15" s="3" customFormat="1" ht="30" customHeight="1" x14ac:dyDescent="0.3">
      <c r="A7" s="655" t="s">
        <v>3</v>
      </c>
      <c r="B7" s="655"/>
      <c r="C7" s="53"/>
      <c r="D7" s="56"/>
      <c r="E7" s="53"/>
      <c r="F7" s="56"/>
      <c r="G7" s="53"/>
      <c r="H7" s="56"/>
      <c r="I7" s="53"/>
      <c r="K7" s="90"/>
      <c r="M7" s="118"/>
      <c r="N7" s="118"/>
      <c r="O7" s="118"/>
    </row>
    <row r="8" spans="1:15" s="3" customFormat="1" ht="30" customHeight="1" thickBot="1" x14ac:dyDescent="0.35">
      <c r="A8" s="53"/>
      <c r="B8" s="35" t="s">
        <v>353</v>
      </c>
      <c r="C8" s="144">
        <v>200</v>
      </c>
      <c r="D8" s="145"/>
      <c r="E8" s="136">
        <v>150</v>
      </c>
      <c r="F8" s="145"/>
      <c r="G8" s="144">
        <v>200</v>
      </c>
      <c r="H8" s="145"/>
      <c r="I8" s="136">
        <v>150</v>
      </c>
      <c r="J8" s="192"/>
      <c r="K8" s="233">
        <v>0</v>
      </c>
      <c r="L8" s="88">
        <f>K8/I8</f>
        <v>0</v>
      </c>
      <c r="M8" s="118"/>
      <c r="N8" s="118"/>
      <c r="O8" s="118"/>
    </row>
    <row r="9" spans="1:15" s="3" customFormat="1" ht="30" customHeight="1" x14ac:dyDescent="0.3">
      <c r="A9" s="49" t="s">
        <v>6</v>
      </c>
      <c r="B9" s="54"/>
      <c r="C9" s="137">
        <f>SUM(C8)</f>
        <v>200</v>
      </c>
      <c r="D9" s="148"/>
      <c r="E9" s="137">
        <f>SUM(E8)</f>
        <v>150</v>
      </c>
      <c r="F9" s="148"/>
      <c r="G9" s="137">
        <v>200</v>
      </c>
      <c r="H9" s="148"/>
      <c r="I9" s="137">
        <f>SUM(I8)</f>
        <v>150</v>
      </c>
      <c r="J9" s="192"/>
      <c r="K9" s="234">
        <f>SUM(K8)</f>
        <v>0</v>
      </c>
      <c r="L9" s="195"/>
      <c r="M9" s="118"/>
      <c r="N9" s="118"/>
      <c r="O9" s="118"/>
    </row>
    <row r="10" spans="1:15" s="3" customFormat="1" ht="30" customHeight="1" thickBot="1" x14ac:dyDescent="0.35">
      <c r="A10" s="53"/>
      <c r="B10" s="55" t="s">
        <v>7</v>
      </c>
      <c r="C10" s="138">
        <v>0</v>
      </c>
      <c r="D10" s="149"/>
      <c r="E10" s="138">
        <v>25</v>
      </c>
      <c r="F10" s="149"/>
      <c r="G10" s="138">
        <v>83.03</v>
      </c>
      <c r="H10" s="149"/>
      <c r="I10" s="138">
        <v>83.03</v>
      </c>
      <c r="J10" s="192"/>
      <c r="K10" s="235">
        <v>0</v>
      </c>
      <c r="L10" s="197"/>
      <c r="M10" s="118"/>
      <c r="N10" s="118"/>
      <c r="O10" s="118"/>
    </row>
    <row r="11" spans="1:15" s="3" customFormat="1" ht="30" customHeight="1" x14ac:dyDescent="0.3">
      <c r="A11" s="52" t="s">
        <v>98</v>
      </c>
      <c r="B11" s="51"/>
      <c r="C11" s="137">
        <f>SUM(C9:C10)</f>
        <v>200</v>
      </c>
      <c r="D11" s="148"/>
      <c r="E11" s="137">
        <f>SUM(E9:E10)</f>
        <v>175</v>
      </c>
      <c r="F11" s="148"/>
      <c r="G11" s="137">
        <f>SUM(G9:G10)</f>
        <v>283.02999999999997</v>
      </c>
      <c r="H11" s="148"/>
      <c r="I11" s="137">
        <f>SUM(I9:I10)</f>
        <v>233.03</v>
      </c>
      <c r="K11" s="87">
        <f>SUM(K9:K10)</f>
        <v>0</v>
      </c>
      <c r="L11" s="82"/>
      <c r="M11" s="118"/>
      <c r="N11" s="118"/>
      <c r="O11" s="118"/>
    </row>
    <row r="12" spans="1:15" s="3" customFormat="1" ht="30" customHeight="1" x14ac:dyDescent="0.3">
      <c r="A12" s="53"/>
      <c r="B12" s="51"/>
      <c r="C12" s="53"/>
      <c r="D12" s="53"/>
      <c r="E12" s="53"/>
      <c r="F12" s="53"/>
      <c r="G12" s="53"/>
      <c r="H12" s="53"/>
      <c r="I12" s="53"/>
      <c r="K12" s="169"/>
      <c r="M12" s="118"/>
      <c r="N12" s="118"/>
      <c r="O12" s="118"/>
    </row>
    <row r="13" spans="1:15" s="3" customFormat="1" ht="30" customHeight="1" x14ac:dyDescent="0.3">
      <c r="B13" s="51"/>
      <c r="K13" s="169"/>
      <c r="M13" s="118"/>
      <c r="N13" s="118"/>
      <c r="O13" s="118"/>
    </row>
    <row r="14" spans="1:15" s="3" customFormat="1" ht="30" customHeight="1" x14ac:dyDescent="0.3">
      <c r="A14" s="655" t="s">
        <v>4</v>
      </c>
      <c r="B14" s="655"/>
      <c r="K14" s="169"/>
      <c r="M14" s="118"/>
      <c r="N14" s="118"/>
      <c r="O14" s="118"/>
    </row>
    <row r="15" spans="1:15" s="2" customFormat="1" ht="30" customHeight="1" x14ac:dyDescent="0.3">
      <c r="B15" s="8" t="s">
        <v>281</v>
      </c>
      <c r="C15" s="114">
        <v>0</v>
      </c>
      <c r="D15" s="147"/>
      <c r="E15" s="114">
        <v>0</v>
      </c>
      <c r="F15" s="147"/>
      <c r="G15" s="114">
        <v>0</v>
      </c>
      <c r="H15" s="146"/>
      <c r="I15" s="139">
        <v>0</v>
      </c>
      <c r="J15" s="135"/>
      <c r="K15" s="256">
        <v>0</v>
      </c>
      <c r="L15" s="132" t="e">
        <f>K15/I15</f>
        <v>#DIV/0!</v>
      </c>
      <c r="M15" s="400"/>
      <c r="N15" s="400"/>
      <c r="O15" s="400"/>
    </row>
    <row r="16" spans="1:15" s="2" customFormat="1" ht="30" customHeight="1" thickBot="1" x14ac:dyDescent="0.35">
      <c r="B16" s="8" t="s">
        <v>282</v>
      </c>
      <c r="C16" s="116">
        <v>248.99</v>
      </c>
      <c r="D16" s="173"/>
      <c r="E16" s="140">
        <v>200</v>
      </c>
      <c r="F16" s="173"/>
      <c r="G16" s="116">
        <v>200</v>
      </c>
      <c r="H16" s="150"/>
      <c r="I16" s="140">
        <v>200</v>
      </c>
      <c r="J16" s="135"/>
      <c r="K16" s="96">
        <v>0</v>
      </c>
      <c r="L16" s="78"/>
      <c r="M16" s="400"/>
      <c r="N16" s="400"/>
      <c r="O16" s="400"/>
    </row>
    <row r="17" spans="1:15" s="5" customFormat="1" ht="30" customHeight="1" x14ac:dyDescent="0.3">
      <c r="A17" s="658" t="s">
        <v>13</v>
      </c>
      <c r="B17" s="658"/>
      <c r="C17" s="158">
        <f>SUM(C15:C16)</f>
        <v>248.99</v>
      </c>
      <c r="D17" s="174"/>
      <c r="E17" s="158">
        <f>SUM(E15:E16)</f>
        <v>200</v>
      </c>
      <c r="F17" s="174"/>
      <c r="G17" s="158">
        <v>200</v>
      </c>
      <c r="H17" s="151"/>
      <c r="I17" s="141">
        <v>200</v>
      </c>
      <c r="J17" s="193"/>
      <c r="K17" s="236">
        <f>SUM(K15:K16)</f>
        <v>0</v>
      </c>
      <c r="L17" s="196"/>
      <c r="M17" s="118"/>
      <c r="N17" s="118"/>
      <c r="O17" s="118"/>
    </row>
    <row r="18" spans="1:15" ht="30" customHeight="1" thickBot="1" x14ac:dyDescent="0.35">
      <c r="B18" s="13" t="s">
        <v>87</v>
      </c>
      <c r="C18" s="159">
        <v>-48.99</v>
      </c>
      <c r="D18" s="175"/>
      <c r="E18" s="159">
        <v>25</v>
      </c>
      <c r="F18" s="175"/>
      <c r="G18" s="159">
        <v>83.03</v>
      </c>
      <c r="H18" s="152"/>
      <c r="I18" s="142">
        <v>33.03</v>
      </c>
      <c r="J18" s="190"/>
      <c r="K18" s="237">
        <v>0</v>
      </c>
      <c r="L18" s="112"/>
    </row>
    <row r="19" spans="1:15" ht="30" customHeight="1" x14ac:dyDescent="0.3">
      <c r="A19" s="52" t="s">
        <v>118</v>
      </c>
      <c r="C19" s="118">
        <f>SUM(C17:C18)</f>
        <v>200</v>
      </c>
      <c r="D19" s="176"/>
      <c r="E19" s="118">
        <f>SUM(E17:E18)</f>
        <v>225</v>
      </c>
      <c r="F19" s="176"/>
      <c r="G19" s="118">
        <f>SUM(G17:G18)</f>
        <v>283.02999999999997</v>
      </c>
      <c r="H19" s="153"/>
      <c r="I19" s="143">
        <f>SUM(I17:I18)</f>
        <v>233.03</v>
      </c>
      <c r="K19" s="87">
        <f>SUM(K17:K18)</f>
        <v>0</v>
      </c>
      <c r="L19" s="83"/>
    </row>
  </sheetData>
  <mergeCells count="6">
    <mergeCell ref="A17:B17"/>
    <mergeCell ref="A2:I2"/>
    <mergeCell ref="A3:I3"/>
    <mergeCell ref="A5:B5"/>
    <mergeCell ref="A7:B7"/>
    <mergeCell ref="A14:B14"/>
  </mergeCells>
  <printOptions horizontalCentered="1"/>
  <pageMargins left="0.7" right="0.7" top="1.25" bottom="0.75" header="0.8" footer="0.3"/>
  <pageSetup scale="55" orientation="portrait" horizontalDpi="4294967295" verticalDpi="4294967295" r:id="rId1"/>
  <headerFooter>
    <oddHeader>&amp;C&amp;"Times New Roman,Bold Italic"&amp;22BORDEN COUNTY - 2025 BUDGET</oddHeader>
    <oddFooter>&amp;C&amp;"Times New Roman,Regular"&amp;16 54</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14"/>
  <sheetViews>
    <sheetView workbookViewId="0">
      <selection activeCell="G13" sqref="G13"/>
    </sheetView>
  </sheetViews>
  <sheetFormatPr defaultColWidth="9.140625" defaultRowHeight="15" x14ac:dyDescent="0.25"/>
  <sheetData>
    <row r="1" spans="1:7" ht="20.25" x14ac:dyDescent="0.3">
      <c r="A1" s="3" t="s">
        <v>280</v>
      </c>
    </row>
    <row r="14" spans="1:7" x14ac:dyDescent="0.25">
      <c r="G14" s="1"/>
    </row>
  </sheetData>
  <pageMargins left="0.7" right="0.7" top="0.75" bottom="0.75" header="0.3" footer="0.3"/>
  <pageSetup scale="55"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249977111117893"/>
  </sheetPr>
  <dimension ref="A1:G22"/>
  <sheetViews>
    <sheetView topLeftCell="A2" zoomScaleNormal="100" workbookViewId="0">
      <selection activeCell="N25" sqref="N25"/>
    </sheetView>
  </sheetViews>
  <sheetFormatPr defaultColWidth="8.85546875" defaultRowHeight="15.75" x14ac:dyDescent="0.25"/>
  <cols>
    <col min="1" max="1" width="22.7109375" style="47" customWidth="1"/>
    <col min="2" max="2" width="15.7109375" style="47" customWidth="1"/>
    <col min="3" max="3" width="8.85546875" style="47"/>
    <col min="4" max="4" width="23.7109375" style="47" customWidth="1"/>
    <col min="5" max="5" width="15.7109375" style="47" customWidth="1"/>
    <col min="6" max="6" width="8.85546875" style="47"/>
    <col min="7" max="7" width="15.7109375" style="47" customWidth="1"/>
    <col min="8" max="16384" width="8.85546875" style="47"/>
  </cols>
  <sheetData>
    <row r="1" spans="1:7" s="410" customFormat="1" ht="25.15" customHeight="1" x14ac:dyDescent="0.25">
      <c r="A1" s="685" t="s">
        <v>716</v>
      </c>
      <c r="B1" s="685"/>
      <c r="C1" s="685"/>
      <c r="D1" s="685"/>
      <c r="E1" s="685"/>
    </row>
    <row r="2" spans="1:7" ht="18.75" x14ac:dyDescent="0.3">
      <c r="A2" s="411" t="s">
        <v>709</v>
      </c>
      <c r="B2" s="412"/>
      <c r="C2" s="412"/>
      <c r="D2" s="412"/>
      <c r="E2" s="412"/>
    </row>
    <row r="3" spans="1:7" ht="19.899999999999999" customHeight="1" x14ac:dyDescent="0.25">
      <c r="A3" s="47" t="s">
        <v>714</v>
      </c>
      <c r="B3" s="413">
        <f>'15bJury Fund p-10'!I7</f>
        <v>5000</v>
      </c>
      <c r="D3" s="47" t="s">
        <v>717</v>
      </c>
      <c r="E3" s="413">
        <v>0</v>
      </c>
    </row>
    <row r="4" spans="1:7" ht="19.899999999999999" customHeight="1" x14ac:dyDescent="0.25">
      <c r="A4" s="47" t="s">
        <v>713</v>
      </c>
      <c r="B4" s="413">
        <f>'25fG.F.-Summary p-19'!I15</f>
        <v>1712842</v>
      </c>
      <c r="D4" s="47" t="s">
        <v>718</v>
      </c>
      <c r="E4" s="413">
        <f>'17fGeneral Fund-Receipts p-11'!I34</f>
        <v>6239207.6000000006</v>
      </c>
    </row>
    <row r="5" spans="1:7" ht="19.899999999999999" customHeight="1" x14ac:dyDescent="0.25">
      <c r="A5" s="417" t="s">
        <v>710</v>
      </c>
      <c r="B5" s="416">
        <f>'37fO.S. FUND SUMMARY p-31'!I16</f>
        <v>1514812</v>
      </c>
      <c r="D5" s="417" t="s">
        <v>719</v>
      </c>
      <c r="E5" s="416">
        <f>'27fO.S. Fund-Rcpts p-21'!I32</f>
        <v>471450</v>
      </c>
    </row>
    <row r="6" spans="1:7" ht="19.899999999999999" customHeight="1" x14ac:dyDescent="0.25">
      <c r="A6" s="429" t="s">
        <v>738</v>
      </c>
      <c r="B6" s="413">
        <f>SUM(B4:B5)</f>
        <v>3227654</v>
      </c>
      <c r="D6" s="429" t="s">
        <v>738</v>
      </c>
      <c r="E6" s="413">
        <f>SUM(E4:E5)</f>
        <v>6710657.6000000006</v>
      </c>
    </row>
    <row r="7" spans="1:7" ht="19.899999999999999" customHeight="1" x14ac:dyDescent="0.25">
      <c r="A7" s="47" t="s">
        <v>712</v>
      </c>
      <c r="B7" s="413">
        <f>'40bR &amp; B-Receipts p-34'!I7</f>
        <v>1000000</v>
      </c>
      <c r="D7" s="47" t="s">
        <v>720</v>
      </c>
      <c r="E7" s="413">
        <f>'40bR &amp; B-Receipts p-34'!I22</f>
        <v>0</v>
      </c>
    </row>
    <row r="8" spans="1:7" ht="19.899999999999999" customHeight="1" x14ac:dyDescent="0.25">
      <c r="A8" s="47" t="s">
        <v>715</v>
      </c>
      <c r="B8" s="413">
        <f>'38bPerm. Imprv. p-32'!I7</f>
        <v>50000</v>
      </c>
      <c r="D8" s="47" t="s">
        <v>722</v>
      </c>
      <c r="E8" s="413">
        <v>0</v>
      </c>
    </row>
    <row r="9" spans="1:7" ht="19.899999999999999" customHeight="1" x14ac:dyDescent="0.25">
      <c r="A9" s="47" t="s">
        <v>711</v>
      </c>
      <c r="B9" s="416">
        <f>'50bH.F.-Rcpts &amp; Expend p-44'!I7</f>
        <v>0</v>
      </c>
      <c r="D9" s="47" t="s">
        <v>721</v>
      </c>
      <c r="E9" s="416">
        <v>0</v>
      </c>
    </row>
    <row r="10" spans="1:7" s="414" customFormat="1" ht="19.899999999999999" customHeight="1" x14ac:dyDescent="0.25">
      <c r="A10" s="415" t="s">
        <v>723</v>
      </c>
      <c r="B10" s="418">
        <f>B3+B6+B7+B8+B9</f>
        <v>4282654</v>
      </c>
      <c r="D10" s="415" t="s">
        <v>724</v>
      </c>
      <c r="E10" s="418">
        <f>E3+E6+E7+E8+E9</f>
        <v>6710657.6000000006</v>
      </c>
    </row>
    <row r="11" spans="1:7" ht="16.5" thickBot="1" x14ac:dyDescent="0.3">
      <c r="A11" s="420"/>
      <c r="B11" s="420"/>
      <c r="C11" s="420"/>
      <c r="D11" s="420"/>
      <c r="E11" s="420"/>
    </row>
    <row r="12" spans="1:7" ht="19.899999999999999" customHeight="1" x14ac:dyDescent="0.25">
      <c r="D12" s="177" t="s">
        <v>731</v>
      </c>
      <c r="E12" s="177" t="s">
        <v>732</v>
      </c>
      <c r="G12" s="177" t="s">
        <v>740</v>
      </c>
    </row>
    <row r="13" spans="1:7" ht="19.899999999999999" customHeight="1" x14ac:dyDescent="0.25">
      <c r="A13" s="383" t="s">
        <v>726</v>
      </c>
      <c r="B13" s="418">
        <f>B10</f>
        <v>4282654</v>
      </c>
      <c r="D13" s="383" t="s">
        <v>739</v>
      </c>
      <c r="E13" s="418">
        <v>3420855</v>
      </c>
      <c r="F13" s="432">
        <v>0.95</v>
      </c>
      <c r="G13" s="430">
        <f>E13*F13</f>
        <v>3249812.25</v>
      </c>
    </row>
    <row r="14" spans="1:7" ht="19.899999999999999" customHeight="1" x14ac:dyDescent="0.25">
      <c r="A14" s="383" t="s">
        <v>725</v>
      </c>
      <c r="B14" s="421">
        <f>E10</f>
        <v>6710657.6000000006</v>
      </c>
      <c r="D14" s="383" t="s">
        <v>727</v>
      </c>
      <c r="E14" s="418">
        <v>3537239</v>
      </c>
      <c r="F14" s="432">
        <v>0.95</v>
      </c>
      <c r="G14" s="430">
        <f>E14*F14</f>
        <v>3360377.05</v>
      </c>
    </row>
    <row r="15" spans="1:7" ht="19.899999999999999" customHeight="1" thickBot="1" x14ac:dyDescent="0.3">
      <c r="A15" s="422" t="s">
        <v>730</v>
      </c>
      <c r="B15" s="418">
        <f>B13-B14</f>
        <v>-2428003.6000000006</v>
      </c>
      <c r="D15" s="383" t="s">
        <v>728</v>
      </c>
      <c r="E15" s="418">
        <v>3906738</v>
      </c>
      <c r="F15" s="432">
        <v>0.95</v>
      </c>
      <c r="G15" s="430">
        <f t="shared" ref="G15:G16" si="0">E15*F15</f>
        <v>3711401.0999999996</v>
      </c>
    </row>
    <row r="16" spans="1:7" ht="19.899999999999999" customHeight="1" thickBot="1" x14ac:dyDescent="0.3">
      <c r="D16" s="423" t="s">
        <v>729</v>
      </c>
      <c r="E16" s="424">
        <v>3536081</v>
      </c>
      <c r="F16" s="433">
        <v>0.95</v>
      </c>
      <c r="G16" s="431">
        <f t="shared" si="0"/>
        <v>3359276.9499999997</v>
      </c>
    </row>
    <row r="18" spans="1:3" ht="19.899999999999999" customHeight="1" x14ac:dyDescent="0.25">
      <c r="A18" s="383" t="s">
        <v>733</v>
      </c>
      <c r="B18" s="418">
        <f>E16</f>
        <v>3536081</v>
      </c>
    </row>
    <row r="19" spans="1:3" ht="19.899999999999999" customHeight="1" x14ac:dyDescent="0.25">
      <c r="A19" s="383" t="s">
        <v>730</v>
      </c>
      <c r="B19" s="421">
        <f>B15</f>
        <v>-2428003.6000000006</v>
      </c>
    </row>
    <row r="20" spans="1:3" ht="19.899999999999999" customHeight="1" x14ac:dyDescent="0.25">
      <c r="A20" s="422" t="s">
        <v>734</v>
      </c>
      <c r="B20" s="418">
        <f>B18-B19</f>
        <v>5964084.6000000006</v>
      </c>
    </row>
    <row r="21" spans="1:3" x14ac:dyDescent="0.25">
      <c r="A21" s="383" t="s">
        <v>736</v>
      </c>
      <c r="B21" s="421">
        <v>53675</v>
      </c>
      <c r="C21" s="47" t="s">
        <v>737</v>
      </c>
    </row>
    <row r="22" spans="1:3" x14ac:dyDescent="0.25">
      <c r="A22" s="434" t="s">
        <v>742</v>
      </c>
      <c r="B22" s="435">
        <f>B20+B21</f>
        <v>6017759.6000000006</v>
      </c>
    </row>
  </sheetData>
  <mergeCells count="1">
    <mergeCell ref="A1:E1"/>
  </mergeCells>
  <pageMargins left="0.7" right="0.7" top="0.75" bottom="0.75" header="0.3" footer="0.3"/>
  <pageSetup scale="8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workbookViewId="0">
      <selection sqref="A1:I1"/>
    </sheetView>
  </sheetViews>
  <sheetFormatPr defaultColWidth="9.140625" defaultRowHeight="15" x14ac:dyDescent="0.25"/>
  <cols>
    <col min="1" max="16384" width="9.140625" style="1"/>
  </cols>
  <sheetData>
    <row r="1" spans="1:9" ht="27.95" customHeight="1" x14ac:dyDescent="0.25">
      <c r="A1" s="583" t="s">
        <v>781</v>
      </c>
      <c r="B1" s="583"/>
      <c r="C1" s="583"/>
      <c r="D1" s="583"/>
      <c r="E1" s="583"/>
      <c r="F1" s="583"/>
      <c r="G1" s="583"/>
      <c r="H1" s="583"/>
      <c r="I1" s="583"/>
    </row>
    <row r="2" spans="1:9" ht="9.9499999999999993" customHeight="1" x14ac:dyDescent="0.25"/>
    <row r="3" spans="1:9" ht="18.75" customHeight="1" x14ac:dyDescent="0.3">
      <c r="A3" s="589" t="s">
        <v>525</v>
      </c>
      <c r="B3" s="589"/>
      <c r="C3" s="589"/>
      <c r="D3" s="589"/>
      <c r="E3" s="589"/>
      <c r="F3" s="589"/>
      <c r="G3" s="589"/>
      <c r="H3" s="589"/>
      <c r="I3" s="589"/>
    </row>
    <row r="4" spans="1:9" ht="20.100000000000001" customHeight="1" x14ac:dyDescent="0.25"/>
    <row r="5" spans="1:9" ht="21.95" customHeight="1" x14ac:dyDescent="0.25">
      <c r="A5" s="588" t="s">
        <v>756</v>
      </c>
      <c r="B5" s="588"/>
      <c r="C5" s="588"/>
      <c r="D5" s="588"/>
      <c r="E5" s="588"/>
      <c r="F5" s="588"/>
      <c r="G5" s="587" t="s">
        <v>526</v>
      </c>
      <c r="H5" s="587"/>
      <c r="I5" s="587"/>
    </row>
    <row r="6" spans="1:9" ht="21.95" customHeight="1" x14ac:dyDescent="0.25">
      <c r="A6" s="588" t="s">
        <v>595</v>
      </c>
      <c r="B6" s="588"/>
      <c r="C6" s="588"/>
      <c r="D6" s="588"/>
      <c r="E6" s="588"/>
      <c r="F6" s="588"/>
      <c r="G6" s="587" t="s">
        <v>527</v>
      </c>
      <c r="H6" s="587"/>
      <c r="I6" s="587"/>
    </row>
    <row r="7" spans="1:9" ht="21.95" customHeight="1" x14ac:dyDescent="0.25">
      <c r="A7" s="588" t="s">
        <v>542</v>
      </c>
      <c r="B7" s="588"/>
      <c r="C7" s="588"/>
      <c r="D7" s="588"/>
      <c r="E7" s="588"/>
      <c r="F7" s="588"/>
      <c r="G7" s="587" t="s">
        <v>528</v>
      </c>
      <c r="H7" s="587"/>
      <c r="I7" s="587"/>
    </row>
    <row r="8" spans="1:9" ht="21.95" customHeight="1" x14ac:dyDescent="0.25">
      <c r="A8" s="588" t="s">
        <v>529</v>
      </c>
      <c r="B8" s="588"/>
      <c r="C8" s="588"/>
      <c r="D8" s="588"/>
      <c r="E8" s="588"/>
      <c r="F8" s="588"/>
      <c r="G8" s="587" t="s">
        <v>530</v>
      </c>
      <c r="H8" s="587"/>
      <c r="I8" s="587"/>
    </row>
    <row r="9" spans="1:9" ht="21.95" customHeight="1" x14ac:dyDescent="0.25">
      <c r="A9" s="588" t="s">
        <v>531</v>
      </c>
      <c r="B9" s="588"/>
      <c r="C9" s="588"/>
      <c r="D9" s="588"/>
      <c r="E9" s="588"/>
      <c r="F9" s="588"/>
      <c r="G9" s="587" t="s">
        <v>532</v>
      </c>
      <c r="H9" s="587"/>
      <c r="I9" s="587"/>
    </row>
    <row r="10" spans="1:9" ht="21.95" customHeight="1" x14ac:dyDescent="0.25">
      <c r="A10" s="588" t="s">
        <v>533</v>
      </c>
      <c r="B10" s="588"/>
      <c r="C10" s="588"/>
      <c r="D10" s="588"/>
      <c r="E10" s="588"/>
      <c r="F10" s="588"/>
      <c r="G10" s="587" t="s">
        <v>538</v>
      </c>
      <c r="H10" s="587"/>
      <c r="I10" s="587"/>
    </row>
    <row r="11" spans="1:9" ht="21.95" customHeight="1" x14ac:dyDescent="0.25">
      <c r="A11" s="588" t="s">
        <v>534</v>
      </c>
      <c r="B11" s="588"/>
      <c r="C11" s="588"/>
      <c r="D11" s="588"/>
      <c r="E11" s="588"/>
      <c r="F11" s="588"/>
      <c r="G11" s="587" t="s">
        <v>535</v>
      </c>
      <c r="H11" s="587"/>
      <c r="I11" s="587"/>
    </row>
    <row r="12" spans="1:9" ht="21.95" customHeight="1" x14ac:dyDescent="0.25">
      <c r="A12" s="588" t="s">
        <v>536</v>
      </c>
      <c r="B12" s="588"/>
      <c r="C12" s="588"/>
      <c r="D12" s="588"/>
      <c r="E12" s="588"/>
      <c r="F12" s="588"/>
      <c r="G12" s="587" t="s">
        <v>537</v>
      </c>
      <c r="H12" s="587"/>
      <c r="I12" s="587"/>
    </row>
    <row r="13" spans="1:9" ht="21.95" customHeight="1" x14ac:dyDescent="0.25">
      <c r="A13" s="588" t="s">
        <v>585</v>
      </c>
      <c r="B13" s="588"/>
      <c r="C13" s="588"/>
      <c r="D13" s="588"/>
      <c r="E13" s="588"/>
      <c r="F13" s="588"/>
      <c r="G13" s="587" t="s">
        <v>539</v>
      </c>
      <c r="H13" s="587"/>
      <c r="I13" s="587"/>
    </row>
    <row r="14" spans="1:9" ht="21.95" customHeight="1" x14ac:dyDescent="0.25">
      <c r="A14" s="588" t="s">
        <v>540</v>
      </c>
      <c r="B14" s="588"/>
      <c r="C14" s="588"/>
      <c r="D14" s="588"/>
      <c r="E14" s="588"/>
      <c r="F14" s="588"/>
      <c r="G14" s="587" t="s">
        <v>541</v>
      </c>
      <c r="H14" s="587"/>
      <c r="I14" s="587"/>
    </row>
    <row r="15" spans="1:9" ht="21" customHeight="1" x14ac:dyDescent="0.25">
      <c r="A15" s="587"/>
      <c r="B15" s="587"/>
      <c r="C15" s="587"/>
      <c r="D15" s="587"/>
      <c r="E15" s="587"/>
      <c r="F15" s="587"/>
      <c r="G15" s="587"/>
      <c r="H15" s="587"/>
      <c r="I15" s="587"/>
    </row>
    <row r="28" ht="21.95" customHeight="1" x14ac:dyDescent="0.25"/>
    <row r="36" spans="9:9" s="47" customFormat="1" ht="15" customHeight="1" x14ac:dyDescent="0.25">
      <c r="I36" s="341"/>
    </row>
    <row r="37" spans="9:9" ht="15" customHeight="1" x14ac:dyDescent="0.25">
      <c r="I37" s="360"/>
    </row>
    <row r="38" spans="9:9" x14ac:dyDescent="0.25">
      <c r="I38" s="360"/>
    </row>
    <row r="39" spans="9:9" x14ac:dyDescent="0.25">
      <c r="I39" s="360"/>
    </row>
    <row r="40" spans="9:9" x14ac:dyDescent="0.25">
      <c r="I40" s="360"/>
    </row>
    <row r="41" spans="9:9" x14ac:dyDescent="0.25">
      <c r="I41" s="360"/>
    </row>
  </sheetData>
  <mergeCells count="24">
    <mergeCell ref="A14:F14"/>
    <mergeCell ref="A1:I1"/>
    <mergeCell ref="A3:I3"/>
    <mergeCell ref="A5:F5"/>
    <mergeCell ref="A6:F6"/>
    <mergeCell ref="A7:F7"/>
    <mergeCell ref="A8:F8"/>
    <mergeCell ref="G14:I14"/>
    <mergeCell ref="G15:I15"/>
    <mergeCell ref="A15:F15"/>
    <mergeCell ref="G5:I5"/>
    <mergeCell ref="G6:I6"/>
    <mergeCell ref="G7:I7"/>
    <mergeCell ref="G8:I8"/>
    <mergeCell ref="G9:I9"/>
    <mergeCell ref="G10:I10"/>
    <mergeCell ref="G11:I11"/>
    <mergeCell ref="G12:I12"/>
    <mergeCell ref="G13:I13"/>
    <mergeCell ref="A9:F9"/>
    <mergeCell ref="A10:F10"/>
    <mergeCell ref="A11:F11"/>
    <mergeCell ref="A12:F12"/>
    <mergeCell ref="A13:F13"/>
  </mergeCells>
  <pageMargins left="1.2" right="0.45" top="0.5" bottom="0.25" header="0.3" footer="0.3"/>
  <pageSetup orientation="portrait" horizontalDpi="4294967295" verticalDpi="4294967295" r:id="rId1"/>
  <headerFooter>
    <oddFooter>&amp;C&amp;"Times New Roman,Regular"&amp;14 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1"/>
  <sheetViews>
    <sheetView workbookViewId="0">
      <selection activeCell="B25" sqref="B25"/>
    </sheetView>
  </sheetViews>
  <sheetFormatPr defaultColWidth="9.140625" defaultRowHeight="15" x14ac:dyDescent="0.25"/>
  <cols>
    <col min="1" max="16384" width="9.140625" style="1"/>
  </cols>
  <sheetData>
    <row r="1" spans="1:9" ht="23.25" x14ac:dyDescent="0.25">
      <c r="A1" s="591" t="s">
        <v>543</v>
      </c>
      <c r="B1" s="591"/>
      <c r="C1" s="591"/>
      <c r="D1" s="591"/>
      <c r="E1" s="591"/>
      <c r="F1" s="591"/>
      <c r="G1" s="591"/>
      <c r="H1" s="591"/>
      <c r="I1" s="591"/>
    </row>
    <row r="7" spans="1:9" ht="20.100000000000001" customHeight="1" x14ac:dyDescent="0.25">
      <c r="A7" s="580" t="s">
        <v>544</v>
      </c>
      <c r="B7" s="580"/>
      <c r="C7" s="580"/>
      <c r="D7" s="580"/>
      <c r="E7" s="580"/>
      <c r="F7" s="580"/>
      <c r="G7" s="580"/>
      <c r="H7" s="580"/>
      <c r="I7" s="580"/>
    </row>
    <row r="8" spans="1:9" ht="20.100000000000001" customHeight="1" x14ac:dyDescent="0.25">
      <c r="A8" s="580" t="s">
        <v>782</v>
      </c>
      <c r="B8" s="580"/>
      <c r="C8" s="580"/>
      <c r="D8" s="580"/>
      <c r="E8" s="580"/>
      <c r="F8" s="580"/>
      <c r="G8" s="580"/>
      <c r="H8" s="580"/>
      <c r="I8" s="580"/>
    </row>
    <row r="10" spans="1:9" s="47" customFormat="1" ht="15.75" x14ac:dyDescent="0.25">
      <c r="A10" s="580" t="s">
        <v>545</v>
      </c>
      <c r="B10" s="580"/>
      <c r="C10" s="580"/>
      <c r="D10" s="580"/>
      <c r="E10" s="47" t="s">
        <v>546</v>
      </c>
    </row>
    <row r="11" spans="1:9" s="47" customFormat="1" ht="15.75" x14ac:dyDescent="0.25">
      <c r="A11" s="580"/>
      <c r="B11" s="580"/>
      <c r="C11" s="580"/>
      <c r="D11" s="580"/>
      <c r="E11" s="580"/>
      <c r="F11" s="580"/>
      <c r="G11" s="580"/>
      <c r="H11" s="580"/>
      <c r="I11" s="580"/>
    </row>
    <row r="12" spans="1:9" s="47" customFormat="1" ht="15.75" x14ac:dyDescent="0.25">
      <c r="A12" s="580" t="s">
        <v>547</v>
      </c>
      <c r="B12" s="580"/>
      <c r="C12" s="580"/>
      <c r="D12" s="580"/>
      <c r="E12" s="47" t="s">
        <v>546</v>
      </c>
    </row>
    <row r="13" spans="1:9" s="47" customFormat="1" ht="15.75" x14ac:dyDescent="0.25">
      <c r="A13" s="580"/>
      <c r="B13" s="580"/>
      <c r="C13" s="580"/>
      <c r="D13" s="580"/>
      <c r="E13" s="580"/>
      <c r="F13" s="580"/>
      <c r="G13" s="580"/>
      <c r="H13" s="580"/>
      <c r="I13" s="580"/>
    </row>
    <row r="15" spans="1:9" x14ac:dyDescent="0.25">
      <c r="A15" s="592" t="s">
        <v>828</v>
      </c>
      <c r="B15" s="592"/>
      <c r="C15" s="592"/>
      <c r="D15" s="592"/>
      <c r="E15" s="592"/>
      <c r="F15" s="592"/>
      <c r="G15" s="592"/>
      <c r="H15" s="592"/>
      <c r="I15" s="592"/>
    </row>
    <row r="16" spans="1:9" x14ac:dyDescent="0.25">
      <c r="A16" s="592"/>
      <c r="B16" s="592"/>
      <c r="C16" s="592"/>
      <c r="D16" s="592"/>
      <c r="E16" s="592"/>
      <c r="F16" s="592"/>
      <c r="G16" s="592"/>
      <c r="H16" s="592"/>
      <c r="I16" s="592"/>
    </row>
    <row r="17" spans="1:9" x14ac:dyDescent="0.25">
      <c r="A17" s="592"/>
      <c r="B17" s="592"/>
      <c r="C17" s="592"/>
      <c r="D17" s="592"/>
      <c r="E17" s="592"/>
      <c r="F17" s="592"/>
      <c r="G17" s="592"/>
      <c r="H17" s="592"/>
      <c r="I17" s="592"/>
    </row>
    <row r="18" spans="1:9" x14ac:dyDescent="0.25">
      <c r="A18" s="592"/>
      <c r="B18" s="592"/>
      <c r="C18" s="592"/>
      <c r="D18" s="592"/>
      <c r="E18" s="592"/>
      <c r="F18" s="592"/>
      <c r="G18" s="592"/>
      <c r="H18" s="592"/>
      <c r="I18" s="592"/>
    </row>
    <row r="19" spans="1:9" x14ac:dyDescent="0.25">
      <c r="A19" s="592"/>
      <c r="B19" s="592"/>
      <c r="C19" s="592"/>
      <c r="D19" s="592"/>
      <c r="E19" s="592"/>
      <c r="F19" s="592"/>
      <c r="G19" s="592"/>
      <c r="H19" s="592"/>
      <c r="I19" s="592"/>
    </row>
    <row r="20" spans="1:9" x14ac:dyDescent="0.25">
      <c r="A20" s="592"/>
      <c r="B20" s="592"/>
      <c r="C20" s="592"/>
      <c r="D20" s="592"/>
      <c r="E20" s="592"/>
      <c r="F20" s="592"/>
      <c r="G20" s="592"/>
      <c r="H20" s="592"/>
      <c r="I20" s="592"/>
    </row>
    <row r="21" spans="1:9" x14ac:dyDescent="0.25">
      <c r="A21" s="592"/>
      <c r="B21" s="592"/>
      <c r="C21" s="592"/>
      <c r="D21" s="592"/>
      <c r="E21" s="592"/>
      <c r="F21" s="592"/>
      <c r="G21" s="592"/>
      <c r="H21" s="592"/>
      <c r="I21" s="592"/>
    </row>
    <row r="24" spans="1:9" x14ac:dyDescent="0.25">
      <c r="D24" s="593"/>
      <c r="E24" s="593"/>
      <c r="F24" s="593"/>
      <c r="G24" s="593"/>
      <c r="H24" s="593"/>
      <c r="I24" s="593"/>
    </row>
    <row r="25" spans="1:9" ht="15.75" x14ac:dyDescent="0.25">
      <c r="D25" s="590" t="s">
        <v>757</v>
      </c>
      <c r="E25" s="590"/>
      <c r="F25" s="590"/>
      <c r="G25" s="590"/>
      <c r="H25" s="590"/>
      <c r="I25" s="590"/>
    </row>
    <row r="28" spans="1:9" x14ac:dyDescent="0.25">
      <c r="D28" s="594"/>
      <c r="E28" s="594"/>
      <c r="F28" s="594"/>
      <c r="G28" s="594"/>
      <c r="H28" s="594"/>
      <c r="I28" s="594"/>
    </row>
    <row r="29" spans="1:9" x14ac:dyDescent="0.25">
      <c r="D29" s="595" t="s">
        <v>586</v>
      </c>
      <c r="E29" s="595"/>
      <c r="F29" s="595"/>
      <c r="G29" s="595"/>
      <c r="H29" s="595"/>
      <c r="I29" s="595"/>
    </row>
    <row r="30" spans="1:9" x14ac:dyDescent="0.25">
      <c r="D30" s="360"/>
      <c r="E30" s="360"/>
      <c r="F30" s="360"/>
      <c r="G30" s="360"/>
      <c r="H30" s="360"/>
      <c r="I30" s="360"/>
    </row>
    <row r="32" spans="1:9" x14ac:dyDescent="0.25">
      <c r="D32" s="593"/>
      <c r="E32" s="593"/>
      <c r="F32" s="593"/>
      <c r="G32" s="593"/>
      <c r="H32" s="593"/>
      <c r="I32" s="593"/>
    </row>
    <row r="33" spans="1:9" ht="15.75" customHeight="1" x14ac:dyDescent="0.25">
      <c r="A33" s="47"/>
      <c r="B33" s="47"/>
      <c r="C33" s="47"/>
      <c r="D33" s="590" t="s">
        <v>549</v>
      </c>
      <c r="E33" s="590"/>
      <c r="F33" s="590"/>
      <c r="G33" s="590"/>
      <c r="H33" s="590"/>
      <c r="I33" s="590"/>
    </row>
    <row r="34" spans="1:9" ht="15" customHeight="1" x14ac:dyDescent="0.25">
      <c r="A34" s="47"/>
      <c r="B34" s="47"/>
      <c r="C34" s="47"/>
      <c r="D34" s="47"/>
      <c r="E34" s="47"/>
      <c r="F34" s="47"/>
      <c r="G34" s="47"/>
      <c r="H34" s="47"/>
      <c r="I34" s="47"/>
    </row>
    <row r="35" spans="1:9" ht="15" customHeight="1" x14ac:dyDescent="0.25">
      <c r="A35" s="47"/>
      <c r="B35" s="47"/>
      <c r="C35" s="47"/>
      <c r="D35" s="47"/>
      <c r="E35" s="47"/>
      <c r="F35" s="47"/>
      <c r="G35" s="47"/>
      <c r="H35" s="47"/>
      <c r="I35" s="381"/>
    </row>
    <row r="36" spans="1:9" ht="15" customHeight="1" x14ac:dyDescent="0.25">
      <c r="A36" s="596" t="s">
        <v>827</v>
      </c>
      <c r="B36" s="596"/>
      <c r="C36" s="596"/>
      <c r="D36" s="596"/>
      <c r="E36" s="596"/>
      <c r="F36" s="596"/>
      <c r="G36" s="596"/>
      <c r="H36" s="596"/>
      <c r="I36" s="596"/>
    </row>
    <row r="37" spans="1:9" ht="15" customHeight="1" x14ac:dyDescent="0.25">
      <c r="A37" s="596"/>
      <c r="B37" s="596"/>
      <c r="C37" s="596"/>
      <c r="D37" s="596"/>
      <c r="E37" s="596"/>
      <c r="F37" s="596"/>
      <c r="G37" s="596"/>
      <c r="H37" s="596"/>
      <c r="I37" s="596"/>
    </row>
    <row r="38" spans="1:9" ht="15" customHeight="1" x14ac:dyDescent="0.25">
      <c r="A38" s="47"/>
      <c r="B38" s="47"/>
      <c r="C38" s="47"/>
      <c r="D38" s="47"/>
      <c r="E38" s="47"/>
      <c r="F38" s="47"/>
      <c r="G38" s="47"/>
      <c r="H38" s="47"/>
      <c r="I38" s="381"/>
    </row>
    <row r="39" spans="1:9" ht="15" customHeight="1" x14ac:dyDescent="0.25">
      <c r="A39" s="47"/>
      <c r="B39" s="47"/>
      <c r="C39" s="47"/>
      <c r="D39" s="47"/>
      <c r="E39" s="47"/>
      <c r="F39" s="47"/>
      <c r="G39" s="47"/>
      <c r="H39" s="47"/>
      <c r="I39" s="381"/>
    </row>
    <row r="40" spans="1:9" x14ac:dyDescent="0.25">
      <c r="D40" s="593"/>
      <c r="E40" s="593"/>
      <c r="F40" s="593"/>
      <c r="G40" s="593"/>
      <c r="H40" s="593"/>
      <c r="I40" s="593"/>
    </row>
    <row r="41" spans="1:9" ht="15.75" x14ac:dyDescent="0.25">
      <c r="D41" s="590" t="s">
        <v>548</v>
      </c>
      <c r="E41" s="590"/>
      <c r="F41" s="590"/>
      <c r="G41" s="590"/>
      <c r="H41" s="590"/>
      <c r="I41" s="590"/>
    </row>
  </sheetData>
  <mergeCells count="17">
    <mergeCell ref="D28:I28"/>
    <mergeCell ref="D29:I29"/>
    <mergeCell ref="D33:I33"/>
    <mergeCell ref="A36:I37"/>
    <mergeCell ref="D41:I41"/>
    <mergeCell ref="D32:I32"/>
    <mergeCell ref="D40:I40"/>
    <mergeCell ref="D25:I25"/>
    <mergeCell ref="A1:I1"/>
    <mergeCell ref="A7:I7"/>
    <mergeCell ref="A8:I8"/>
    <mergeCell ref="A11:I11"/>
    <mergeCell ref="A13:I13"/>
    <mergeCell ref="A10:D10"/>
    <mergeCell ref="A12:D12"/>
    <mergeCell ref="A15:I21"/>
    <mergeCell ref="D24:I24"/>
  </mergeCells>
  <pageMargins left="1.2" right="0.45" top="0.5" bottom="0.25" header="0.3" footer="0.3"/>
  <pageSetup orientation="portrait" verticalDpi="4294967295" r:id="rId1"/>
  <headerFooter>
    <oddFooter>&amp;C&amp;"Times New Roman,Regular"&amp;14 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7"/>
  <sheetViews>
    <sheetView tabSelected="1" topLeftCell="A16" workbookViewId="0">
      <selection activeCell="N35" sqref="N35"/>
    </sheetView>
  </sheetViews>
  <sheetFormatPr defaultRowHeight="15" x14ac:dyDescent="0.25"/>
  <cols>
    <col min="6" max="6" width="11" customWidth="1"/>
  </cols>
  <sheetData>
    <row r="1" spans="1:9" ht="30" x14ac:dyDescent="0.4">
      <c r="A1" s="597" t="s">
        <v>550</v>
      </c>
      <c r="B1" s="597"/>
      <c r="C1" s="597"/>
      <c r="D1" s="597"/>
      <c r="E1" s="597"/>
      <c r="F1" s="597"/>
      <c r="G1" s="597"/>
      <c r="H1" s="597"/>
      <c r="I1" s="597"/>
    </row>
    <row r="2" spans="1:9" ht="15.75" x14ac:dyDescent="0.25">
      <c r="A2" s="598" t="s">
        <v>551</v>
      </c>
      <c r="B2" s="599"/>
      <c r="C2" s="599"/>
      <c r="D2" s="599"/>
      <c r="E2" s="599"/>
      <c r="F2" s="599"/>
      <c r="G2" s="599"/>
      <c r="H2" s="599"/>
      <c r="I2" s="599"/>
    </row>
    <row r="3" spans="1:9" ht="15.75" x14ac:dyDescent="0.25">
      <c r="A3" s="598" t="s">
        <v>552</v>
      </c>
      <c r="B3" s="598"/>
      <c r="C3" s="598"/>
      <c r="D3" s="598"/>
      <c r="E3" s="598"/>
      <c r="F3" s="598"/>
      <c r="G3" s="598"/>
      <c r="H3" s="598"/>
      <c r="I3" s="598"/>
    </row>
    <row r="4" spans="1:9" ht="15.75" x14ac:dyDescent="0.25">
      <c r="A4" s="598" t="s">
        <v>553</v>
      </c>
      <c r="B4" s="598"/>
      <c r="C4" s="598"/>
      <c r="D4" s="598"/>
      <c r="E4" s="598"/>
      <c r="F4" s="598"/>
      <c r="G4" s="598"/>
      <c r="H4" s="598"/>
      <c r="I4" s="598"/>
    </row>
    <row r="5" spans="1:9" ht="15.75" x14ac:dyDescent="0.25">
      <c r="A5" s="580" t="s">
        <v>596</v>
      </c>
      <c r="B5" s="580"/>
      <c r="C5" s="580"/>
      <c r="D5" s="580"/>
      <c r="E5" s="47"/>
      <c r="F5" s="600" t="s">
        <v>554</v>
      </c>
      <c r="G5" s="600"/>
      <c r="H5" s="600"/>
      <c r="I5" s="600"/>
    </row>
    <row r="6" spans="1:9" ht="15.75" x14ac:dyDescent="0.25">
      <c r="A6" s="580" t="s">
        <v>555</v>
      </c>
      <c r="B6" s="580"/>
      <c r="C6" s="580"/>
      <c r="D6" s="580"/>
      <c r="E6" s="47"/>
      <c r="F6" s="600" t="s">
        <v>556</v>
      </c>
      <c r="G6" s="600"/>
      <c r="H6" s="600"/>
      <c r="I6" s="600"/>
    </row>
    <row r="7" spans="1:9" ht="15.75" x14ac:dyDescent="0.25">
      <c r="A7" s="381"/>
      <c r="B7" s="381"/>
      <c r="C7" s="381"/>
      <c r="D7" s="599" t="s">
        <v>757</v>
      </c>
      <c r="E7" s="599"/>
      <c r="F7" s="599"/>
      <c r="G7" s="443"/>
      <c r="H7" s="443"/>
      <c r="I7" s="443"/>
    </row>
    <row r="8" spans="1:9" ht="15.75" x14ac:dyDescent="0.25">
      <c r="A8" s="381"/>
      <c r="B8" s="381"/>
      <c r="C8" s="381"/>
      <c r="D8" s="599" t="s">
        <v>526</v>
      </c>
      <c r="E8" s="599"/>
      <c r="F8" s="599"/>
      <c r="G8" s="443"/>
      <c r="H8" s="443"/>
      <c r="I8" s="443"/>
    </row>
    <row r="9" spans="1:9" ht="15.75" x14ac:dyDescent="0.25">
      <c r="A9" s="580" t="s">
        <v>557</v>
      </c>
      <c r="B9" s="580"/>
      <c r="C9" s="580"/>
      <c r="D9" s="580"/>
      <c r="E9" s="47"/>
      <c r="F9" s="600" t="s">
        <v>558</v>
      </c>
      <c r="G9" s="600"/>
      <c r="H9" s="600"/>
      <c r="I9" s="600"/>
    </row>
    <row r="10" spans="1:9" ht="15.75" x14ac:dyDescent="0.25">
      <c r="A10" s="580" t="s">
        <v>587</v>
      </c>
      <c r="B10" s="580"/>
      <c r="C10" s="580"/>
      <c r="D10" s="580"/>
      <c r="E10" s="47"/>
      <c r="F10" s="600" t="s">
        <v>559</v>
      </c>
      <c r="G10" s="600"/>
      <c r="H10" s="600"/>
      <c r="I10" s="600"/>
    </row>
    <row r="11" spans="1:9" ht="16.5" thickBot="1" x14ac:dyDescent="0.3">
      <c r="A11" s="342"/>
      <c r="B11" s="342"/>
      <c r="C11" s="342"/>
      <c r="D11" s="342"/>
      <c r="E11" s="342"/>
      <c r="F11" s="342"/>
      <c r="G11" s="342"/>
      <c r="H11" s="342"/>
      <c r="I11" s="342"/>
    </row>
    <row r="12" spans="1:9" ht="16.5" thickTop="1" x14ac:dyDescent="0.25">
      <c r="A12" s="601" t="s">
        <v>826</v>
      </c>
      <c r="B12" s="601"/>
      <c r="C12" s="601"/>
      <c r="D12" s="601"/>
      <c r="E12" s="601"/>
      <c r="F12" s="601"/>
      <c r="G12" s="601"/>
      <c r="H12" s="601"/>
      <c r="I12" s="601"/>
    </row>
    <row r="13" spans="1:9" ht="15.75" x14ac:dyDescent="0.25">
      <c r="A13" s="602" t="s">
        <v>560</v>
      </c>
      <c r="B13" s="602"/>
      <c r="C13" s="602"/>
      <c r="D13" s="602"/>
      <c r="E13" s="602"/>
      <c r="F13" s="602"/>
      <c r="G13" s="602"/>
      <c r="H13" s="602"/>
      <c r="I13" s="602"/>
    </row>
    <row r="14" spans="1:9" ht="15" customHeight="1" x14ac:dyDescent="0.25">
      <c r="A14" s="592" t="s">
        <v>845</v>
      </c>
      <c r="B14" s="592"/>
      <c r="C14" s="592"/>
      <c r="D14" s="592"/>
      <c r="E14" s="592"/>
      <c r="F14" s="592"/>
      <c r="G14" s="592"/>
      <c r="H14" s="592"/>
      <c r="I14" s="592"/>
    </row>
    <row r="15" spans="1:9" ht="15" customHeight="1" x14ac:dyDescent="0.25">
      <c r="A15" s="592"/>
      <c r="B15" s="592"/>
      <c r="C15" s="592"/>
      <c r="D15" s="592"/>
      <c r="E15" s="592"/>
      <c r="F15" s="592"/>
      <c r="G15" s="592"/>
      <c r="H15" s="592"/>
      <c r="I15" s="592"/>
    </row>
    <row r="16" spans="1:9" ht="15" customHeight="1" x14ac:dyDescent="0.25">
      <c r="A16" s="592"/>
      <c r="B16" s="592"/>
      <c r="C16" s="592"/>
      <c r="D16" s="592"/>
      <c r="E16" s="592"/>
      <c r="F16" s="592"/>
      <c r="G16" s="592"/>
      <c r="H16" s="592"/>
      <c r="I16" s="592"/>
    </row>
    <row r="17" spans="1:9" ht="15" customHeight="1" x14ac:dyDescent="0.25">
      <c r="A17" s="592"/>
      <c r="B17" s="592"/>
      <c r="C17" s="592"/>
      <c r="D17" s="592"/>
      <c r="E17" s="592"/>
      <c r="F17" s="592"/>
      <c r="G17" s="592"/>
      <c r="H17" s="592"/>
      <c r="I17" s="592"/>
    </row>
    <row r="18" spans="1:9" ht="15" customHeight="1" x14ac:dyDescent="0.25">
      <c r="A18" s="592"/>
      <c r="B18" s="592"/>
      <c r="C18" s="592"/>
      <c r="D18" s="592"/>
      <c r="E18" s="592"/>
      <c r="F18" s="592"/>
      <c r="G18" s="592"/>
      <c r="H18" s="592"/>
      <c r="I18" s="592"/>
    </row>
    <row r="19" spans="1:9" ht="15" customHeight="1" x14ac:dyDescent="0.25">
      <c r="A19" s="592"/>
      <c r="B19" s="592"/>
      <c r="C19" s="592"/>
      <c r="D19" s="592"/>
      <c r="E19" s="592"/>
      <c r="F19" s="592"/>
      <c r="G19" s="592"/>
      <c r="H19" s="592"/>
      <c r="I19" s="592"/>
    </row>
    <row r="20" spans="1:9" ht="15" customHeight="1" x14ac:dyDescent="0.25">
      <c r="A20" s="592"/>
      <c r="B20" s="592"/>
      <c r="C20" s="592"/>
      <c r="D20" s="592"/>
      <c r="E20" s="592"/>
      <c r="F20" s="592"/>
      <c r="G20" s="592"/>
      <c r="H20" s="592"/>
      <c r="I20" s="592"/>
    </row>
    <row r="21" spans="1:9" ht="15" customHeight="1" x14ac:dyDescent="0.25">
      <c r="A21" s="592"/>
      <c r="B21" s="592"/>
      <c r="C21" s="592"/>
      <c r="D21" s="592"/>
      <c r="E21" s="592"/>
      <c r="F21" s="592"/>
      <c r="G21" s="592"/>
      <c r="H21" s="592"/>
      <c r="I21" s="592"/>
    </row>
    <row r="22" spans="1:9" ht="15" customHeight="1" x14ac:dyDescent="0.25">
      <c r="A22" s="592"/>
      <c r="B22" s="592"/>
      <c r="C22" s="592"/>
      <c r="D22" s="592"/>
      <c r="E22" s="592"/>
      <c r="F22" s="592"/>
      <c r="G22" s="592"/>
      <c r="H22" s="592"/>
      <c r="I22" s="592"/>
    </row>
    <row r="23" spans="1:9" ht="15" customHeight="1" x14ac:dyDescent="0.25">
      <c r="A23" s="592"/>
      <c r="B23" s="592"/>
      <c r="C23" s="592"/>
      <c r="D23" s="592"/>
      <c r="E23" s="592"/>
      <c r="F23" s="592"/>
      <c r="G23" s="592"/>
      <c r="H23" s="592"/>
      <c r="I23" s="592"/>
    </row>
    <row r="24" spans="1:9" ht="15" customHeight="1" x14ac:dyDescent="0.25">
      <c r="A24" s="592"/>
      <c r="B24" s="592"/>
      <c r="C24" s="592"/>
      <c r="D24" s="592"/>
      <c r="E24" s="592"/>
      <c r="F24" s="592"/>
      <c r="G24" s="592"/>
      <c r="H24" s="592"/>
      <c r="I24" s="592"/>
    </row>
    <row r="25" spans="1:9" ht="15" customHeight="1" x14ac:dyDescent="0.25">
      <c r="A25" s="592"/>
      <c r="B25" s="592"/>
      <c r="C25" s="592"/>
      <c r="D25" s="592"/>
      <c r="E25" s="592"/>
      <c r="F25" s="592"/>
      <c r="G25" s="592"/>
      <c r="H25" s="592"/>
      <c r="I25" s="592"/>
    </row>
    <row r="26" spans="1:9" ht="15" customHeight="1" x14ac:dyDescent="0.25">
      <c r="A26" s="592"/>
      <c r="B26" s="592"/>
      <c r="C26" s="592"/>
      <c r="D26" s="592"/>
      <c r="E26" s="592"/>
      <c r="F26" s="592"/>
      <c r="G26" s="592"/>
      <c r="H26" s="592"/>
      <c r="I26" s="592"/>
    </row>
    <row r="27" spans="1:9" ht="15" customHeight="1" x14ac:dyDescent="0.25">
      <c r="A27" s="592"/>
      <c r="B27" s="592"/>
      <c r="C27" s="592"/>
      <c r="D27" s="592"/>
      <c r="E27" s="592"/>
      <c r="F27" s="592"/>
      <c r="G27" s="592"/>
      <c r="H27" s="592"/>
      <c r="I27" s="592"/>
    </row>
    <row r="28" spans="1:9" ht="15.75" customHeight="1" x14ac:dyDescent="0.25">
      <c r="A28" s="592"/>
      <c r="B28" s="592"/>
      <c r="C28" s="592"/>
      <c r="D28" s="592"/>
      <c r="E28" s="592"/>
      <c r="F28" s="592"/>
      <c r="G28" s="592"/>
      <c r="H28" s="592"/>
      <c r="I28" s="592"/>
    </row>
    <row r="29" spans="1:9" ht="15.75" x14ac:dyDescent="0.25">
      <c r="A29" s="596" t="s">
        <v>783</v>
      </c>
      <c r="B29" s="596"/>
      <c r="C29" s="596"/>
      <c r="D29" s="596"/>
      <c r="E29" s="596"/>
      <c r="F29" s="596"/>
      <c r="G29" s="596"/>
      <c r="H29" s="596"/>
      <c r="I29" s="596"/>
    </row>
    <row r="30" spans="1:9" ht="15.75" x14ac:dyDescent="0.25">
      <c r="A30" s="603" t="s">
        <v>817</v>
      </c>
      <c r="B30" s="603"/>
      <c r="C30" s="603"/>
      <c r="D30" s="603"/>
      <c r="E30" s="603"/>
      <c r="F30" s="426">
        <v>0.32302900000000001</v>
      </c>
      <c r="G30" s="343"/>
      <c r="H30" s="343"/>
      <c r="I30" s="343"/>
    </row>
    <row r="31" spans="1:9" ht="15.75" x14ac:dyDescent="0.25">
      <c r="A31" s="603" t="s">
        <v>561</v>
      </c>
      <c r="B31" s="603"/>
      <c r="C31" s="603"/>
      <c r="D31" s="603"/>
      <c r="E31" s="603"/>
      <c r="F31" s="427">
        <v>5.4099999999999999E-3</v>
      </c>
      <c r="G31" s="343"/>
      <c r="H31" s="343"/>
      <c r="I31" s="343"/>
    </row>
    <row r="32" spans="1:9" ht="15.75" x14ac:dyDescent="0.25">
      <c r="A32" s="604" t="s">
        <v>833</v>
      </c>
      <c r="B32" s="604"/>
      <c r="C32" s="604"/>
      <c r="D32" s="604"/>
      <c r="E32" s="604"/>
      <c r="F32" s="428">
        <v>0.32843899999999998</v>
      </c>
      <c r="G32" s="343"/>
      <c r="H32" s="343"/>
      <c r="I32" s="343"/>
    </row>
    <row r="33" spans="1:9" x14ac:dyDescent="0.25">
      <c r="A33" s="596" t="s">
        <v>741</v>
      </c>
      <c r="B33" s="596"/>
      <c r="C33" s="596"/>
      <c r="D33" s="596"/>
      <c r="E33" s="596"/>
      <c r="F33" s="596"/>
      <c r="G33" s="596"/>
      <c r="H33" s="596"/>
      <c r="I33" s="596"/>
    </row>
    <row r="34" spans="1:9" x14ac:dyDescent="0.25">
      <c r="A34" s="596"/>
      <c r="B34" s="596"/>
      <c r="C34" s="596"/>
      <c r="D34" s="596"/>
      <c r="E34" s="596"/>
      <c r="F34" s="596"/>
      <c r="G34" s="596"/>
      <c r="H34" s="596"/>
      <c r="I34" s="596"/>
    </row>
    <row r="35" spans="1:9" x14ac:dyDescent="0.25">
      <c r="A35" s="596"/>
      <c r="B35" s="596"/>
      <c r="C35" s="596"/>
      <c r="D35" s="596"/>
      <c r="E35" s="596"/>
      <c r="F35" s="596"/>
      <c r="G35" s="596"/>
      <c r="H35" s="596"/>
      <c r="I35" s="596"/>
    </row>
    <row r="36" spans="1:9" x14ac:dyDescent="0.25">
      <c r="A36" s="596"/>
      <c r="B36" s="596"/>
      <c r="C36" s="596"/>
      <c r="D36" s="596"/>
      <c r="E36" s="596"/>
      <c r="F36" s="596"/>
      <c r="G36" s="596"/>
      <c r="H36" s="596"/>
      <c r="I36" s="596"/>
    </row>
    <row r="37" spans="1:9" x14ac:dyDescent="0.25">
      <c r="A37" s="596"/>
      <c r="B37" s="596"/>
      <c r="C37" s="596"/>
      <c r="D37" s="596"/>
      <c r="E37" s="596"/>
      <c r="F37" s="596"/>
      <c r="G37" s="596"/>
      <c r="H37" s="596"/>
      <c r="I37" s="596"/>
    </row>
    <row r="38" spans="1:9" x14ac:dyDescent="0.25">
      <c r="A38" s="596"/>
      <c r="B38" s="596"/>
      <c r="C38" s="596"/>
      <c r="D38" s="596"/>
      <c r="E38" s="596"/>
      <c r="F38" s="596"/>
      <c r="G38" s="596"/>
      <c r="H38" s="596"/>
      <c r="I38" s="596"/>
    </row>
    <row r="39" spans="1:9" x14ac:dyDescent="0.25">
      <c r="A39" s="596"/>
      <c r="B39" s="596"/>
      <c r="C39" s="596"/>
      <c r="D39" s="596"/>
      <c r="E39" s="596"/>
      <c r="F39" s="596"/>
      <c r="G39" s="596"/>
      <c r="H39" s="596"/>
      <c r="I39" s="596"/>
    </row>
    <row r="40" spans="1:9" ht="15.75" x14ac:dyDescent="0.25">
      <c r="A40" s="47"/>
      <c r="B40" s="47"/>
      <c r="C40" s="47"/>
      <c r="D40" s="47"/>
      <c r="E40" s="47"/>
      <c r="F40" s="47"/>
      <c r="G40" s="47"/>
      <c r="H40" s="47"/>
      <c r="I40" s="47"/>
    </row>
    <row r="41" spans="1:9" ht="15.75" x14ac:dyDescent="0.25">
      <c r="A41" s="580" t="s">
        <v>562</v>
      </c>
      <c r="B41" s="580"/>
      <c r="C41" s="580"/>
      <c r="D41" s="47"/>
      <c r="E41" s="47"/>
      <c r="F41" s="47"/>
      <c r="G41" s="47"/>
      <c r="H41" s="47"/>
      <c r="I41" s="47"/>
    </row>
    <row r="42" spans="1:9" x14ac:dyDescent="0.25">
      <c r="A42" s="580"/>
      <c r="B42" s="580"/>
      <c r="C42" s="580"/>
      <c r="D42" s="580"/>
      <c r="E42" s="580"/>
      <c r="F42" s="580"/>
      <c r="G42" s="580"/>
      <c r="H42" s="580"/>
      <c r="I42" s="580"/>
    </row>
    <row r="43" spans="1:9" x14ac:dyDescent="0.25">
      <c r="A43" s="580"/>
      <c r="B43" s="580"/>
      <c r="C43" s="580"/>
      <c r="D43" s="580"/>
      <c r="E43" s="580"/>
      <c r="F43" s="580"/>
      <c r="G43" s="580"/>
      <c r="H43" s="580"/>
      <c r="I43" s="580"/>
    </row>
    <row r="44" spans="1:9" ht="15.75" x14ac:dyDescent="0.25">
      <c r="A44" s="580" t="s">
        <v>757</v>
      </c>
      <c r="B44" s="580"/>
      <c r="C44" s="580"/>
      <c r="D44" s="47"/>
      <c r="E44" s="47"/>
      <c r="F44" s="47"/>
      <c r="G44" s="47"/>
      <c r="H44" s="47"/>
      <c r="I44" s="47"/>
    </row>
    <row r="45" spans="1:9" ht="15.75" x14ac:dyDescent="0.25">
      <c r="A45" s="47" t="s">
        <v>526</v>
      </c>
      <c r="B45" s="47"/>
      <c r="C45" s="47"/>
      <c r="D45" s="47"/>
      <c r="E45" s="47"/>
      <c r="F45" s="47"/>
      <c r="G45" s="47"/>
      <c r="H45" s="47"/>
      <c r="I45" s="47"/>
    </row>
    <row r="46" spans="1:9" ht="15.75" x14ac:dyDescent="0.25">
      <c r="A46" s="47"/>
      <c r="B46" s="47"/>
      <c r="C46" s="47"/>
      <c r="D46" s="47"/>
      <c r="E46" s="47"/>
      <c r="F46" s="47"/>
      <c r="G46" s="47"/>
      <c r="H46" s="47"/>
      <c r="I46" s="47"/>
    </row>
    <row r="47" spans="1:9" ht="15.75" x14ac:dyDescent="0.25">
      <c r="A47" s="47"/>
      <c r="B47" s="47"/>
      <c r="C47" s="47"/>
      <c r="D47" s="47"/>
      <c r="E47" s="47"/>
      <c r="F47" s="47"/>
      <c r="G47" s="47"/>
      <c r="H47" s="47"/>
      <c r="I47" s="47"/>
    </row>
  </sheetData>
  <mergeCells count="25">
    <mergeCell ref="A44:C44"/>
    <mergeCell ref="A14:I28"/>
    <mergeCell ref="A30:E30"/>
    <mergeCell ref="A31:E31"/>
    <mergeCell ref="A32:E32"/>
    <mergeCell ref="A33:I39"/>
    <mergeCell ref="A41:C41"/>
    <mergeCell ref="A42:I43"/>
    <mergeCell ref="A10:D10"/>
    <mergeCell ref="F10:I10"/>
    <mergeCell ref="A12:I12"/>
    <mergeCell ref="A13:I13"/>
    <mergeCell ref="A29:I29"/>
    <mergeCell ref="A6:D6"/>
    <mergeCell ref="F6:I6"/>
    <mergeCell ref="D7:F7"/>
    <mergeCell ref="D8:F8"/>
    <mergeCell ref="A9:D9"/>
    <mergeCell ref="F9:I9"/>
    <mergeCell ref="A1:I1"/>
    <mergeCell ref="A2:I2"/>
    <mergeCell ref="A3:I3"/>
    <mergeCell ref="A4:I4"/>
    <mergeCell ref="A5:D5"/>
    <mergeCell ref="F5:I5"/>
  </mergeCells>
  <pageMargins left="1.2" right="0.45" top="0.5" bottom="0.25" header="0.3" footer="0.3"/>
  <pageSetup orientation="portrait" horizontalDpi="4294967295" verticalDpi="4294967295" r:id="rId1"/>
  <headerFooter>
    <oddFooter>&amp;C&amp;"Times New Roman,Regular"&amp;14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1fCover Page#</vt:lpstr>
      <vt:lpstr>2bBlank01#</vt:lpstr>
      <vt:lpstr>3fLGC111.008(d)(1)(A)p-i</vt:lpstr>
      <vt:lpstr>4bBlank02p-ii</vt:lpstr>
      <vt:lpstr>5fTable of Contents p-iii</vt:lpstr>
      <vt:lpstr>6bTable of Contents p-iv</vt:lpstr>
      <vt:lpstr>7fCounty Officials p-1</vt:lpstr>
      <vt:lpstr>8bBudget Certificate p-2</vt:lpstr>
      <vt:lpstr>9f CC Letter p-3</vt:lpstr>
      <vt:lpstr>10bStatistical Data p-4</vt:lpstr>
      <vt:lpstr>11fRecap by Fund p-5</vt:lpstr>
      <vt:lpstr>12bTax Rate Apportioned p-6</vt:lpstr>
      <vt:lpstr>13fCollection History p-7</vt:lpstr>
      <vt:lpstr>14bBudget History p-8</vt:lpstr>
      <vt:lpstr>15fAV-Rcpts &amp; Disburs p-9</vt:lpstr>
      <vt:lpstr>15bJury Fund p-10</vt:lpstr>
      <vt:lpstr>17fGeneral Fund-Receipts p-11</vt:lpstr>
      <vt:lpstr>18bG.F.-Comm. Court p-12</vt:lpstr>
      <vt:lpstr>20bG.F.-EC &amp; Arena p-14</vt:lpstr>
      <vt:lpstr>19fG.F.-CH &amp; Bldgs p-13 </vt:lpstr>
      <vt:lpstr>21fG.F.-County Extension p-15</vt:lpstr>
      <vt:lpstr>22bG.F.-County Admin p-16</vt:lpstr>
      <vt:lpstr>23fG.F.-County Water p-17</vt:lpstr>
      <vt:lpstr>24bG.F.-County Support p-18</vt:lpstr>
      <vt:lpstr>25fG.F.-Summary p-19</vt:lpstr>
      <vt:lpstr>26bBlank03 p-20</vt:lpstr>
      <vt:lpstr>27fO.S. Fund-Rcpts p-21</vt:lpstr>
      <vt:lpstr>28bO.S.-Sheriff-TAC p-22</vt:lpstr>
      <vt:lpstr>29fO.S.-County Judge p-23</vt:lpstr>
      <vt:lpstr>30bO.S.-Cty &amp; Dist Clerk p-24</vt:lpstr>
      <vt:lpstr>31fO.S.-County Treasurer p-25</vt:lpstr>
      <vt:lpstr>EMC</vt:lpstr>
      <vt:lpstr>32bO.S.-J.P. p-26</vt:lpstr>
      <vt:lpstr>34bO.S.-Dist Court Rptr p-28</vt:lpstr>
      <vt:lpstr>35fO.S.-County Attorney p-29</vt:lpstr>
      <vt:lpstr>36bO.S.-Off. Sal. Admin. p-30</vt:lpstr>
      <vt:lpstr>37fO.S. FUND SUMMARY p-31</vt:lpstr>
      <vt:lpstr>38bPerm. Imprv. p-32</vt:lpstr>
      <vt:lpstr>39fBlank04 p-33</vt:lpstr>
      <vt:lpstr>40bR &amp; B-Receipts p-34</vt:lpstr>
      <vt:lpstr>41fR &amp; B-Disbursements p-35</vt:lpstr>
      <vt:lpstr>42bPrecinct #1-Receipts p-36</vt:lpstr>
      <vt:lpstr>43fPrecinct #1-Expend p-37</vt:lpstr>
      <vt:lpstr>44bPrecinct #2-Receipts p-38</vt:lpstr>
      <vt:lpstr>45fPrecinct #2-Expend p-39</vt:lpstr>
      <vt:lpstr>46bPrecinct #3-Receipts p-40</vt:lpstr>
      <vt:lpstr>47fPrecinct #3-Expend p-41</vt:lpstr>
      <vt:lpstr>48bPrecinct #4-Receipts p-42</vt:lpstr>
      <vt:lpstr>49fPrecinct #4-Expend p-43</vt:lpstr>
      <vt:lpstr>50bH.F.-Rcpts &amp; Expend p-44</vt:lpstr>
      <vt:lpstr>51fDebt Service-I&amp;S Fund p-45</vt:lpstr>
      <vt:lpstr>52bBlank05 p-46</vt:lpstr>
      <vt:lpstr>53fSpcl&amp;Dedicated Fds-ToC p-47</vt:lpstr>
      <vt:lpstr>54bG.F.-CC Records Archive p-48</vt:lpstr>
      <vt:lpstr>55fG.F.-CC Records Mgmt p-49</vt:lpstr>
      <vt:lpstr>56bG.F.-Pretrial Inter p-50</vt:lpstr>
      <vt:lpstr>57fCourthouse Security p-51</vt:lpstr>
      <vt:lpstr>58bCourt Record Pres p-52</vt:lpstr>
      <vt:lpstr>59fCounty Law Library Fund p-53</vt:lpstr>
      <vt:lpstr>58bHealthy County Fund P-54</vt:lpstr>
      <vt:lpstr>58Blank04</vt:lpstr>
      <vt:lpstr>Budget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dc:creator>
  <cp:lastModifiedBy>Macie Justice</cp:lastModifiedBy>
  <cp:lastPrinted>2024-10-02T18:55:09Z</cp:lastPrinted>
  <dcterms:created xsi:type="dcterms:W3CDTF">2012-01-02T23:23:40Z</dcterms:created>
  <dcterms:modified xsi:type="dcterms:W3CDTF">2024-10-16T16:59:58Z</dcterms:modified>
</cp:coreProperties>
</file>